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rko.kranjcec\Desktop\RIBARSKE LUKE, ISKRCAJNA MJESTA, BURZE RIBA I ZAKLONIŠTA\31.01.2018\final\"/>
    </mc:Choice>
  </mc:AlternateContent>
  <bookViews>
    <workbookView xWindow="9825" yWindow="465" windowWidth="14325" windowHeight="9600" tabRatio="872"/>
  </bookViews>
  <sheets>
    <sheet name=" NASLOVNICA" sheetId="36" r:id="rId1"/>
    <sheet name=" UPUTE KORISNICIMA" sheetId="35" r:id="rId2"/>
    <sheet name="OSNOVNI PODACI" sheetId="6" r:id="rId3"/>
    <sheet name="STRUKTURA I IZVORI ULAGANJA" sheetId="21" r:id="rId4"/>
    <sheet name="STRUKTURA PROIZVODNJE I USLUGA" sheetId="39" r:id="rId5"/>
    <sheet name="ZAPOSLENICI" sheetId="11" r:id="rId6"/>
    <sheet name="STRUKTURA TROŠKOVA" sheetId="12" r:id="rId7"/>
    <sheet name="PLAN PRODAJE - KOLIČINE" sheetId="8" r:id="rId8"/>
    <sheet name="PLAN PRODAJE - CIJENE" sheetId="18" r:id="rId9"/>
    <sheet name="STRUKTURA PRIHODA" sheetId="19" r:id="rId10"/>
    <sheet name="PRORAČUN AMORTIZACIJE" sheetId="29" r:id="rId11"/>
    <sheet name="Izračun potpore" sheetId="33" state="hidden" r:id="rId12"/>
    <sheet name="PRORAČUN KREDITNIH OBVEZA" sheetId="25" r:id="rId13"/>
    <sheet name="RAČUN DOBITI I GUBITKA" sheetId="23" r:id="rId14"/>
    <sheet name="KRITERIJ - FINANCIJSKI TOK" sheetId="22" r:id="rId15"/>
    <sheet name="KRITERIJ - EKONOMSKI TOK" sheetId="26" r:id="rId16"/>
    <sheet name="KRITERIJScenario_finacijski tok" sheetId="40" r:id="rId17"/>
    <sheet name="Sheet1" sheetId="41" r:id="rId18"/>
  </sheets>
  <definedNames>
    <definedName name="A" localSheetId="16">#REF!</definedName>
    <definedName name="A">#REF!</definedName>
    <definedName name="aa" localSheetId="16">#REF!</definedName>
    <definedName name="aa">#REF!</definedName>
    <definedName name="K2ab25" localSheetId="16">#REF!</definedName>
    <definedName name="K2ab25">#REF!</definedName>
    <definedName name="K2an1" localSheetId="16">#REF!</definedName>
    <definedName name="K2an1">#REF!</definedName>
    <definedName name="K2an10" localSheetId="16">#REF!</definedName>
    <definedName name="K2an10">#REF!</definedName>
    <definedName name="K2an11" localSheetId="16">#REF!</definedName>
    <definedName name="K2an11">#REF!</definedName>
    <definedName name="K2an12" localSheetId="16">#REF!</definedName>
    <definedName name="K2an12">#REF!</definedName>
    <definedName name="K2an13" localSheetId="16">#REF!</definedName>
    <definedName name="K2an13">#REF!</definedName>
    <definedName name="K2an14" localSheetId="16">#REF!</definedName>
    <definedName name="K2an14">#REF!</definedName>
    <definedName name="K2an15" localSheetId="16">#REF!</definedName>
    <definedName name="K2an15">#REF!</definedName>
    <definedName name="K2an16" localSheetId="16">#REF!</definedName>
    <definedName name="K2an16">#REF!</definedName>
    <definedName name="K2an17" localSheetId="16">#REF!</definedName>
    <definedName name="K2an17">#REF!</definedName>
    <definedName name="K2an18" localSheetId="16">#REF!</definedName>
    <definedName name="K2an18">#REF!</definedName>
    <definedName name="K2an19" localSheetId="16">#REF!</definedName>
    <definedName name="K2an19">#REF!</definedName>
    <definedName name="K2an2" localSheetId="16">#REF!</definedName>
    <definedName name="K2an2">#REF!</definedName>
    <definedName name="K2an20" localSheetId="16">#REF!</definedName>
    <definedName name="K2an20">#REF!</definedName>
    <definedName name="K2an21" localSheetId="16">#REF!</definedName>
    <definedName name="K2an21">#REF!</definedName>
    <definedName name="K2an22" localSheetId="16">#REF!</definedName>
    <definedName name="K2an22">#REF!</definedName>
    <definedName name="K2an23" localSheetId="16">#REF!</definedName>
    <definedName name="K2an23">#REF!</definedName>
    <definedName name="K2an24" localSheetId="16">#REF!</definedName>
    <definedName name="K2an24">#REF!</definedName>
    <definedName name="K2an25" localSheetId="16">#REF!</definedName>
    <definedName name="K2an25">#REF!</definedName>
    <definedName name="K2an3" localSheetId="16">#REF!</definedName>
    <definedName name="K2an3">#REF!</definedName>
    <definedName name="K2an4" localSheetId="16">#REF!</definedName>
    <definedName name="K2an4">#REF!</definedName>
    <definedName name="K2an5" localSheetId="16">#REF!</definedName>
    <definedName name="K2an5">#REF!</definedName>
    <definedName name="K2an6" localSheetId="16">#REF!</definedName>
    <definedName name="K2an6">#REF!</definedName>
    <definedName name="K2an7" localSheetId="16">#REF!</definedName>
    <definedName name="K2an7">#REF!</definedName>
    <definedName name="K2an8" localSheetId="16">#REF!</definedName>
    <definedName name="K2an8">#REF!</definedName>
    <definedName name="K2an9" localSheetId="16">#REF!</definedName>
    <definedName name="K2an9">#REF!</definedName>
    <definedName name="K2dug1" localSheetId="16">#REF!</definedName>
    <definedName name="K2dug1">#REF!</definedName>
    <definedName name="K2dug10" localSheetId="16">#REF!</definedName>
    <definedName name="K2dug10">#REF!</definedName>
    <definedName name="K2dug11" localSheetId="16">#REF!</definedName>
    <definedName name="K2dug11">#REF!</definedName>
    <definedName name="K2dug12" localSheetId="16">#REF!</definedName>
    <definedName name="K2dug12">#REF!</definedName>
    <definedName name="K2dug13" localSheetId="16">#REF!</definedName>
    <definedName name="K2dug13">#REF!</definedName>
    <definedName name="K2dug14" localSheetId="16">#REF!</definedName>
    <definedName name="K2dug14">#REF!</definedName>
    <definedName name="K2dug15" localSheetId="16">#REF!</definedName>
    <definedName name="K2dug15">#REF!</definedName>
    <definedName name="K2dug16" localSheetId="16">#REF!</definedName>
    <definedName name="K2dug16">#REF!</definedName>
    <definedName name="K2dug17" localSheetId="16">#REF!</definedName>
    <definedName name="K2dug17">#REF!</definedName>
    <definedName name="K2dug18" localSheetId="16">#REF!</definedName>
    <definedName name="K2dug18">#REF!</definedName>
    <definedName name="K2dug19" localSheetId="16">#REF!</definedName>
    <definedName name="K2dug19">#REF!</definedName>
    <definedName name="K2dug2" localSheetId="16">#REF!</definedName>
    <definedName name="K2dug2">#REF!</definedName>
    <definedName name="K2dug20" localSheetId="16">#REF!</definedName>
    <definedName name="K2dug20">#REF!</definedName>
    <definedName name="K2dug21" localSheetId="16">#REF!</definedName>
    <definedName name="K2dug21">#REF!</definedName>
    <definedName name="K2dug22" localSheetId="16">#REF!</definedName>
    <definedName name="K2dug22">#REF!</definedName>
    <definedName name="K2dug23" localSheetId="16">#REF!</definedName>
    <definedName name="K2dug23">#REF!</definedName>
    <definedName name="K2dug24" localSheetId="16">#REF!</definedName>
    <definedName name="K2dug24">#REF!</definedName>
    <definedName name="K2dug25" localSheetId="16">#REF!</definedName>
    <definedName name="K2dug25">#REF!</definedName>
    <definedName name="K2dug3" localSheetId="16">#REF!</definedName>
    <definedName name="K2dug3">#REF!</definedName>
    <definedName name="K2dug4" localSheetId="16">#REF!</definedName>
    <definedName name="K2dug4">#REF!</definedName>
    <definedName name="K2dug5" localSheetId="16">#REF!</definedName>
    <definedName name="K2dug5">#REF!</definedName>
    <definedName name="K2dug6" localSheetId="16">#REF!</definedName>
    <definedName name="K2dug6">#REF!</definedName>
    <definedName name="K2dug7" localSheetId="16">#REF!</definedName>
    <definedName name="K2dug7">#REF!</definedName>
    <definedName name="K2dug8" localSheetId="16">#REF!</definedName>
    <definedName name="K2dug8">#REF!</definedName>
    <definedName name="K2dug9" localSheetId="16">#REF!</definedName>
    <definedName name="K2dug9">#REF!</definedName>
    <definedName name="K2kta1" localSheetId="16">#REF!</definedName>
    <definedName name="K2kta1">#REF!</definedName>
    <definedName name="K2kta10" localSheetId="16">#REF!</definedName>
    <definedName name="K2kta10">#REF!</definedName>
    <definedName name="K2kta11" localSheetId="16">#REF!</definedName>
    <definedName name="K2kta11">#REF!</definedName>
    <definedName name="K2kta12" localSheetId="16">#REF!</definedName>
    <definedName name="K2kta12">#REF!</definedName>
    <definedName name="K2kta13" localSheetId="16">#REF!</definedName>
    <definedName name="K2kta13">#REF!</definedName>
    <definedName name="K2kta14" localSheetId="16">#REF!</definedName>
    <definedName name="K2kta14">#REF!</definedName>
    <definedName name="K2kta15" localSheetId="16">#REF!</definedName>
    <definedName name="K2kta15">#REF!</definedName>
    <definedName name="K2kta16" localSheetId="16">#REF!</definedName>
    <definedName name="K2kta16">#REF!</definedName>
    <definedName name="K2kta17" localSheetId="16">#REF!</definedName>
    <definedName name="K2kta17">#REF!</definedName>
    <definedName name="K2kta18" localSheetId="16">#REF!</definedName>
    <definedName name="K2kta18">#REF!</definedName>
    <definedName name="K2kta19" localSheetId="16">#REF!</definedName>
    <definedName name="K2kta19">#REF!</definedName>
    <definedName name="K2kta2" localSheetId="16">#REF!</definedName>
    <definedName name="K2kta2">#REF!</definedName>
    <definedName name="K2kta20" localSheetId="16">#REF!</definedName>
    <definedName name="K2kta20">#REF!</definedName>
    <definedName name="K2kta21" localSheetId="16">#REF!</definedName>
    <definedName name="K2kta21">#REF!</definedName>
    <definedName name="K2kta22" localSheetId="16">#REF!</definedName>
    <definedName name="K2kta22">#REF!</definedName>
    <definedName name="K2kta23" localSheetId="16">#REF!</definedName>
    <definedName name="K2kta23">#REF!</definedName>
    <definedName name="K2kta24" localSheetId="16">#REF!</definedName>
    <definedName name="K2kta24">#REF!</definedName>
    <definedName name="K2kta25" localSheetId="16">#REF!</definedName>
    <definedName name="K2kta25">#REF!</definedName>
    <definedName name="K2kta3" localSheetId="16">#REF!</definedName>
    <definedName name="K2kta3">#REF!</definedName>
    <definedName name="K2kta4" localSheetId="16">#REF!</definedName>
    <definedName name="K2kta4">#REF!</definedName>
    <definedName name="K2kta5" localSheetId="16">#REF!</definedName>
    <definedName name="K2kta5">#REF!</definedName>
    <definedName name="K2kta6" localSheetId="16">#REF!</definedName>
    <definedName name="K2kta6">#REF!</definedName>
    <definedName name="K2kta7" localSheetId="16">#REF!</definedName>
    <definedName name="K2kta7">#REF!</definedName>
    <definedName name="K2kta8" localSheetId="16">#REF!</definedName>
    <definedName name="K2kta8">#REF!</definedName>
    <definedName name="K2kta9" localSheetId="16">#REF!</definedName>
    <definedName name="K2kta9">#REF!</definedName>
    <definedName name="K2OD1" localSheetId="16">#REF!</definedName>
    <definedName name="K2OD1">#REF!</definedName>
    <definedName name="K2OD10" localSheetId="16">#REF!</definedName>
    <definedName name="K2OD10">#REF!</definedName>
    <definedName name="K2OD11" localSheetId="16">#REF!</definedName>
    <definedName name="K2OD11">#REF!</definedName>
    <definedName name="K2OD12" localSheetId="16">#REF!</definedName>
    <definedName name="K2OD12">#REF!</definedName>
    <definedName name="K2OD13" localSheetId="16">#REF!</definedName>
    <definedName name="K2OD13">#REF!</definedName>
    <definedName name="K2OD14" localSheetId="16">#REF!</definedName>
    <definedName name="K2OD14">#REF!</definedName>
    <definedName name="K2OD15" localSheetId="16">#REF!</definedName>
    <definedName name="K2OD15">#REF!</definedName>
    <definedName name="K2OD16" localSheetId="16">#REF!</definedName>
    <definedName name="K2OD16">#REF!</definedName>
    <definedName name="K2OD17" localSheetId="16">#REF!</definedName>
    <definedName name="K2OD17">#REF!</definedName>
    <definedName name="K2OD18" localSheetId="16">#REF!</definedName>
    <definedName name="K2OD18">#REF!</definedName>
    <definedName name="K2OD19" localSheetId="16">#REF!</definedName>
    <definedName name="K2OD19">#REF!</definedName>
    <definedName name="K2OD2" localSheetId="16">#REF!</definedName>
    <definedName name="K2OD2">#REF!</definedName>
    <definedName name="K2OD20" localSheetId="16">#REF!</definedName>
    <definedName name="K2OD20">#REF!</definedName>
    <definedName name="K2OD21" localSheetId="16">#REF!</definedName>
    <definedName name="K2OD21">#REF!</definedName>
    <definedName name="K2OD22" localSheetId="16">#REF!</definedName>
    <definedName name="K2OD22">#REF!</definedName>
    <definedName name="K2OD23" localSheetId="16">#REF!</definedName>
    <definedName name="K2OD23">#REF!</definedName>
    <definedName name="K2OD24" localSheetId="16">#REF!</definedName>
    <definedName name="K2OD24">#REF!</definedName>
    <definedName name="K2OD25" localSheetId="16">#REF!</definedName>
    <definedName name="K2OD25">#REF!</definedName>
    <definedName name="K2OD3" localSheetId="16">#REF!</definedName>
    <definedName name="K2OD3">#REF!</definedName>
    <definedName name="K2OD4" localSheetId="16">#REF!</definedName>
    <definedName name="K2OD4">#REF!</definedName>
    <definedName name="K2OD5" localSheetId="16">#REF!</definedName>
    <definedName name="K2OD5">#REF!</definedName>
    <definedName name="K2OD6" localSheetId="16">#REF!</definedName>
    <definedName name="K2OD6">#REF!</definedName>
    <definedName name="K2OD7" localSheetId="16">#REF!</definedName>
    <definedName name="K2OD7">#REF!</definedName>
    <definedName name="K2OD8" localSheetId="16">#REF!</definedName>
    <definedName name="K2OD8">#REF!</definedName>
    <definedName name="K2OD9" localSheetId="16">#REF!</definedName>
    <definedName name="K2OD9">#REF!</definedName>
    <definedName name="K3an1" localSheetId="16">#REF!</definedName>
    <definedName name="K3an1">#REF!</definedName>
    <definedName name="K3an10" localSheetId="16">#REF!</definedName>
    <definedName name="K3an10">#REF!</definedName>
    <definedName name="K3an11" localSheetId="16">#REF!</definedName>
    <definedName name="K3an11">#REF!</definedName>
    <definedName name="K3an12" localSheetId="16">#REF!</definedName>
    <definedName name="K3an12">#REF!</definedName>
    <definedName name="K3an13" localSheetId="16">#REF!</definedName>
    <definedName name="K3an13">#REF!</definedName>
    <definedName name="K3an14" localSheetId="16">#REF!</definedName>
    <definedName name="K3an14">#REF!</definedName>
    <definedName name="K3an15" localSheetId="16">#REF!</definedName>
    <definedName name="K3an15">#REF!</definedName>
    <definedName name="K3an16" localSheetId="16">#REF!</definedName>
    <definedName name="K3an16">#REF!</definedName>
    <definedName name="K3an17" localSheetId="16">#REF!</definedName>
    <definedName name="K3an17">#REF!</definedName>
    <definedName name="K3an18" localSheetId="16">#REF!</definedName>
    <definedName name="K3an18">#REF!</definedName>
    <definedName name="K3an19" localSheetId="16">#REF!</definedName>
    <definedName name="K3an19">#REF!</definedName>
    <definedName name="K3an2" localSheetId="16">#REF!</definedName>
    <definedName name="K3an2">#REF!</definedName>
    <definedName name="K3an20" localSheetId="16">#REF!</definedName>
    <definedName name="K3an20">#REF!</definedName>
    <definedName name="K3an21" localSheetId="16">#REF!</definedName>
    <definedName name="K3an21">#REF!</definedName>
    <definedName name="K3an22" localSheetId="16">#REF!</definedName>
    <definedName name="K3an22">#REF!</definedName>
    <definedName name="K3an23" localSheetId="16">#REF!</definedName>
    <definedName name="K3an23">#REF!</definedName>
    <definedName name="K3an24" localSheetId="16">#REF!</definedName>
    <definedName name="K3an24">#REF!</definedName>
    <definedName name="K3an25" localSheetId="16">#REF!</definedName>
    <definedName name="K3an25">#REF!</definedName>
    <definedName name="K3an3" localSheetId="16">#REF!</definedName>
    <definedName name="K3an3">#REF!</definedName>
    <definedName name="K3an4" localSheetId="16">#REF!</definedName>
    <definedName name="K3an4">#REF!</definedName>
    <definedName name="K3an5" localSheetId="16">#REF!</definedName>
    <definedName name="K3an5">#REF!</definedName>
    <definedName name="K3an6" localSheetId="16">#REF!</definedName>
    <definedName name="K3an6">#REF!</definedName>
    <definedName name="K3an7" localSheetId="16">#REF!</definedName>
    <definedName name="K3an7">#REF!</definedName>
    <definedName name="K3an8" localSheetId="16">#REF!</definedName>
    <definedName name="K3an8">#REF!</definedName>
    <definedName name="K3an9" localSheetId="16">#REF!</definedName>
    <definedName name="K3an9">#REF!</definedName>
    <definedName name="K3dug1" localSheetId="16">#REF!</definedName>
    <definedName name="K3dug1">#REF!</definedName>
    <definedName name="K3dug10" localSheetId="16">#REF!</definedName>
    <definedName name="K3dug10">#REF!</definedName>
    <definedName name="K3dug11" localSheetId="16">#REF!</definedName>
    <definedName name="K3dug11">#REF!</definedName>
    <definedName name="K3dug12" localSheetId="16">#REF!</definedName>
    <definedName name="K3dug12">#REF!</definedName>
    <definedName name="K3dug13" localSheetId="16">#REF!</definedName>
    <definedName name="K3dug13">#REF!</definedName>
    <definedName name="K3dug14" localSheetId="16">#REF!</definedName>
    <definedName name="K3dug14">#REF!</definedName>
    <definedName name="K3dug15" localSheetId="16">#REF!</definedName>
    <definedName name="K3dug15">#REF!</definedName>
    <definedName name="K3dug16" localSheetId="16">#REF!</definedName>
    <definedName name="K3dug16">#REF!</definedName>
    <definedName name="K3dug17" localSheetId="16">#REF!</definedName>
    <definedName name="K3dug17">#REF!</definedName>
    <definedName name="K3dug18" localSheetId="16">#REF!</definedName>
    <definedName name="K3dug18">#REF!</definedName>
    <definedName name="K3dug19" localSheetId="16">#REF!</definedName>
    <definedName name="K3dug19">#REF!</definedName>
    <definedName name="K3dug2" localSheetId="16">#REF!</definedName>
    <definedName name="K3dug2">#REF!</definedName>
    <definedName name="K3dug20" localSheetId="16">#REF!</definedName>
    <definedName name="K3dug20">#REF!</definedName>
    <definedName name="K3dug21" localSheetId="16">#REF!</definedName>
    <definedName name="K3dug21">#REF!</definedName>
    <definedName name="K3dug22" localSheetId="16">#REF!</definedName>
    <definedName name="K3dug22">#REF!</definedName>
    <definedName name="K3dug23" localSheetId="16">#REF!</definedName>
    <definedName name="K3dug23">#REF!</definedName>
    <definedName name="K3dug24" localSheetId="16">#REF!</definedName>
    <definedName name="K3dug24">#REF!</definedName>
    <definedName name="K3dug25" localSheetId="16">#REF!</definedName>
    <definedName name="K3dug25">#REF!</definedName>
    <definedName name="K3dug3" localSheetId="16">#REF!</definedName>
    <definedName name="K3dug3">#REF!</definedName>
    <definedName name="K3dug4" localSheetId="16">#REF!</definedName>
    <definedName name="K3dug4">#REF!</definedName>
    <definedName name="K3dug5" localSheetId="16">#REF!</definedName>
    <definedName name="K3dug5">#REF!</definedName>
    <definedName name="K3dug6" localSheetId="16">#REF!</definedName>
    <definedName name="K3dug6">#REF!</definedName>
    <definedName name="K3dug7" localSheetId="16">#REF!</definedName>
    <definedName name="K3dug7">#REF!</definedName>
    <definedName name="K3dug8" localSheetId="16">#REF!</definedName>
    <definedName name="K3dug8">#REF!</definedName>
    <definedName name="K3dug9" localSheetId="16">#REF!</definedName>
    <definedName name="K3dug9">#REF!</definedName>
    <definedName name="K3kta1" localSheetId="16">#REF!</definedName>
    <definedName name="K3kta1">#REF!</definedName>
    <definedName name="K3kta10" localSheetId="16">#REF!</definedName>
    <definedName name="K3kta10">#REF!</definedName>
    <definedName name="K3kta11" localSheetId="16">#REF!</definedName>
    <definedName name="K3kta11">#REF!</definedName>
    <definedName name="K3kta12" localSheetId="16">#REF!</definedName>
    <definedName name="K3kta12">#REF!</definedName>
    <definedName name="K3kta13" localSheetId="16">#REF!</definedName>
    <definedName name="K3kta13">#REF!</definedName>
    <definedName name="K3kta14" localSheetId="16">#REF!</definedName>
    <definedName name="K3kta14">#REF!</definedName>
    <definedName name="K3kta15" localSheetId="16">#REF!</definedName>
    <definedName name="K3kta15">#REF!</definedName>
    <definedName name="K3kta16" localSheetId="16">#REF!</definedName>
    <definedName name="K3kta16">#REF!</definedName>
    <definedName name="K3kta17" localSheetId="16">#REF!</definedName>
    <definedName name="K3kta17">#REF!</definedName>
    <definedName name="K3kta18" localSheetId="16">#REF!</definedName>
    <definedName name="K3kta18">#REF!</definedName>
    <definedName name="K3kta19" localSheetId="16">#REF!</definedName>
    <definedName name="K3kta19">#REF!</definedName>
    <definedName name="K3kta2" localSheetId="16">#REF!</definedName>
    <definedName name="K3kta2">#REF!</definedName>
    <definedName name="K3kta20" localSheetId="16">#REF!</definedName>
    <definedName name="K3kta20">#REF!</definedName>
    <definedName name="K3kta21" localSheetId="16">#REF!</definedName>
    <definedName name="K3kta21">#REF!</definedName>
    <definedName name="K3kta22" localSheetId="16">#REF!</definedName>
    <definedName name="K3kta22">#REF!</definedName>
    <definedName name="K3kta23" localSheetId="16">#REF!</definedName>
    <definedName name="K3kta23">#REF!</definedName>
    <definedName name="K3kta24" localSheetId="16">#REF!</definedName>
    <definedName name="K3kta24">#REF!</definedName>
    <definedName name="K3kta25" localSheetId="16">#REF!</definedName>
    <definedName name="K3kta25">#REF!</definedName>
    <definedName name="K3kta3" localSheetId="16">#REF!</definedName>
    <definedName name="K3kta3">#REF!</definedName>
    <definedName name="K3kta4" localSheetId="16">#REF!</definedName>
    <definedName name="K3kta4">#REF!</definedName>
    <definedName name="K3kta5" localSheetId="16">#REF!</definedName>
    <definedName name="K3kta5">#REF!</definedName>
    <definedName name="K3kta6" localSheetId="16">#REF!</definedName>
    <definedName name="K3kta6">#REF!</definedName>
    <definedName name="K3kta7" localSheetId="16">#REF!</definedName>
    <definedName name="K3kta7">#REF!</definedName>
    <definedName name="K3kta8" localSheetId="16">#REF!</definedName>
    <definedName name="K3kta8">#REF!</definedName>
    <definedName name="K3kta9" localSheetId="16">#REF!</definedName>
    <definedName name="K3kta9">#REF!</definedName>
    <definedName name="K3OD1" localSheetId="16">#REF!</definedName>
    <definedName name="K3OD1">#REF!</definedName>
    <definedName name="K3OD10" localSheetId="16">#REF!</definedName>
    <definedName name="K3OD10">#REF!</definedName>
    <definedName name="K3OD11" localSheetId="16">#REF!</definedName>
    <definedName name="K3OD11">#REF!</definedName>
    <definedName name="K3OD12" localSheetId="16">#REF!</definedName>
    <definedName name="K3OD12">#REF!</definedName>
    <definedName name="K3OD13" localSheetId="16">#REF!</definedName>
    <definedName name="K3OD13">#REF!</definedName>
    <definedName name="K3OD14" localSheetId="16">#REF!</definedName>
    <definedName name="K3OD14">#REF!</definedName>
    <definedName name="K3OD15" localSheetId="16">#REF!</definedName>
    <definedName name="K3OD15">#REF!</definedName>
    <definedName name="K3OD16" localSheetId="16">#REF!</definedName>
    <definedName name="K3OD16">#REF!</definedName>
    <definedName name="K3OD17" localSheetId="16">#REF!</definedName>
    <definedName name="K3OD17">#REF!</definedName>
    <definedName name="K3OD18" localSheetId="16">#REF!</definedName>
    <definedName name="K3OD18">#REF!</definedName>
    <definedName name="K3OD19" localSheetId="16">#REF!</definedName>
    <definedName name="K3OD19">#REF!</definedName>
    <definedName name="K3OD2" localSheetId="16">#REF!</definedName>
    <definedName name="K3OD2">#REF!</definedName>
    <definedName name="K3OD20" localSheetId="16">#REF!</definedName>
    <definedName name="K3OD20">#REF!</definedName>
    <definedName name="K3OD21" localSheetId="16">#REF!</definedName>
    <definedName name="K3OD21">#REF!</definedName>
    <definedName name="K3OD22" localSheetId="16">#REF!</definedName>
    <definedName name="K3OD22">#REF!</definedName>
    <definedName name="K3OD23" localSheetId="16">#REF!</definedName>
    <definedName name="K3OD23">#REF!</definedName>
    <definedName name="K3OD24" localSheetId="16">#REF!</definedName>
    <definedName name="K3OD24">#REF!</definedName>
    <definedName name="K3OD25" localSheetId="16">#REF!</definedName>
    <definedName name="K3OD25">#REF!</definedName>
    <definedName name="K3OD3" localSheetId="16">#REF!</definedName>
    <definedName name="K3OD3">#REF!</definedName>
    <definedName name="K3OD4" localSheetId="16">#REF!</definedName>
    <definedName name="K3OD4">#REF!</definedName>
    <definedName name="K3OD5" localSheetId="16">#REF!</definedName>
    <definedName name="K3OD5">#REF!</definedName>
    <definedName name="K3OD6" localSheetId="16">#REF!</definedName>
    <definedName name="K3OD6">#REF!</definedName>
    <definedName name="K3OD7" localSheetId="16">#REF!</definedName>
    <definedName name="K3OD7">#REF!</definedName>
    <definedName name="K3OD8" localSheetId="16">#REF!</definedName>
    <definedName name="K3OD8">#REF!</definedName>
    <definedName name="K3OD9" localSheetId="16">#REF!</definedName>
    <definedName name="K3OD9">#REF!</definedName>
    <definedName name="K4an1" localSheetId="16">#REF!</definedName>
    <definedName name="K4an1">#REF!</definedName>
    <definedName name="K4an10" localSheetId="16">#REF!</definedName>
    <definedName name="K4an10">#REF!</definedName>
    <definedName name="K4an11" localSheetId="16">#REF!</definedName>
    <definedName name="K4an11">#REF!</definedName>
    <definedName name="K4an12" localSheetId="16">#REF!</definedName>
    <definedName name="K4an12">#REF!</definedName>
    <definedName name="K4an13" localSheetId="16">#REF!</definedName>
    <definedName name="K4an13">#REF!</definedName>
    <definedName name="K4an14" localSheetId="16">#REF!</definedName>
    <definedName name="K4an14">#REF!</definedName>
    <definedName name="K4an15" localSheetId="16">#REF!</definedName>
    <definedName name="K4an15">#REF!</definedName>
    <definedName name="K4an16" localSheetId="16">#REF!</definedName>
    <definedName name="K4an16">#REF!</definedName>
    <definedName name="K4an17" localSheetId="16">#REF!</definedName>
    <definedName name="K4an17">#REF!</definedName>
    <definedName name="K4an18" localSheetId="16">#REF!</definedName>
    <definedName name="K4an18">#REF!</definedName>
    <definedName name="K4an19" localSheetId="16">#REF!</definedName>
    <definedName name="K4an19">#REF!</definedName>
    <definedName name="K4an2" localSheetId="16">#REF!</definedName>
    <definedName name="K4an2">#REF!</definedName>
    <definedName name="K4an20" localSheetId="16">#REF!</definedName>
    <definedName name="K4an20">#REF!</definedName>
    <definedName name="K4an21" localSheetId="16">#REF!</definedName>
    <definedName name="K4an21">#REF!</definedName>
    <definedName name="K4an22" localSheetId="16">#REF!</definedName>
    <definedName name="K4an22">#REF!</definedName>
    <definedName name="K4an23" localSheetId="16">#REF!</definedName>
    <definedName name="K4an23">#REF!</definedName>
    <definedName name="K4an24" localSheetId="16">#REF!</definedName>
    <definedName name="K4an24">#REF!</definedName>
    <definedName name="K4an25" localSheetId="16">#REF!</definedName>
    <definedName name="K4an25">#REF!</definedName>
    <definedName name="K4an3" localSheetId="16">#REF!</definedName>
    <definedName name="K4an3">#REF!</definedName>
    <definedName name="K4an4" localSheetId="16">#REF!</definedName>
    <definedName name="K4an4">#REF!</definedName>
    <definedName name="K4an5" localSheetId="16">#REF!</definedName>
    <definedName name="K4an5">#REF!</definedName>
    <definedName name="K4an6" localSheetId="16">#REF!</definedName>
    <definedName name="K4an6">#REF!</definedName>
    <definedName name="K4an7" localSheetId="16">#REF!</definedName>
    <definedName name="K4an7">#REF!</definedName>
    <definedName name="K4an8" localSheetId="16">#REF!</definedName>
    <definedName name="K4an8">#REF!</definedName>
    <definedName name="K4an9" localSheetId="16">#REF!</definedName>
    <definedName name="K4an9">#REF!</definedName>
    <definedName name="K4dug1" localSheetId="16">#REF!</definedName>
    <definedName name="K4dug1">#REF!</definedName>
    <definedName name="K4dug10" localSheetId="16">#REF!</definedName>
    <definedName name="K4dug10">#REF!</definedName>
    <definedName name="K4dug11" localSheetId="16">#REF!</definedName>
    <definedName name="K4dug11">#REF!</definedName>
    <definedName name="K4dug12" localSheetId="16">#REF!</definedName>
    <definedName name="K4dug12">#REF!</definedName>
    <definedName name="K4dug13" localSheetId="16">#REF!</definedName>
    <definedName name="K4dug13">#REF!</definedName>
    <definedName name="K4dug14" localSheetId="16">#REF!</definedName>
    <definedName name="K4dug14">#REF!</definedName>
    <definedName name="K4dug15" localSheetId="16">#REF!</definedName>
    <definedName name="K4dug15">#REF!</definedName>
    <definedName name="K4dug16" localSheetId="16">#REF!</definedName>
    <definedName name="K4dug16">#REF!</definedName>
    <definedName name="K4dug17" localSheetId="16">#REF!</definedName>
    <definedName name="K4dug17">#REF!</definedName>
    <definedName name="K4dug18" localSheetId="16">#REF!</definedName>
    <definedName name="K4dug18">#REF!</definedName>
    <definedName name="K4dug19" localSheetId="16">#REF!</definedName>
    <definedName name="K4dug19">#REF!</definedName>
    <definedName name="K4dug2" localSheetId="16">#REF!</definedName>
    <definedName name="K4dug2">#REF!</definedName>
    <definedName name="K4dug20" localSheetId="16">#REF!</definedName>
    <definedName name="K4dug20">#REF!</definedName>
    <definedName name="K4dug21" localSheetId="16">#REF!</definedName>
    <definedName name="K4dug21">#REF!</definedName>
    <definedName name="K4dug22" localSheetId="16">#REF!</definedName>
    <definedName name="K4dug22">#REF!</definedName>
    <definedName name="K4dug23" localSheetId="16">#REF!</definedName>
    <definedName name="K4dug23">#REF!</definedName>
    <definedName name="K4dug24" localSheetId="16">#REF!</definedName>
    <definedName name="K4dug24">#REF!</definedName>
    <definedName name="K4dug25" localSheetId="16">#REF!</definedName>
    <definedName name="K4dug25">#REF!</definedName>
    <definedName name="K4dug3" localSheetId="16">#REF!</definedName>
    <definedName name="K4dug3">#REF!</definedName>
    <definedName name="K4dug4" localSheetId="16">#REF!</definedName>
    <definedName name="K4dug4">#REF!</definedName>
    <definedName name="K4dug5" localSheetId="16">#REF!</definedName>
    <definedName name="K4dug5">#REF!</definedName>
    <definedName name="K4dug6" localSheetId="16">#REF!</definedName>
    <definedName name="K4dug6">#REF!</definedName>
    <definedName name="K4dug7" localSheetId="16">#REF!</definedName>
    <definedName name="K4dug7">#REF!</definedName>
    <definedName name="K4dug8" localSheetId="16">#REF!</definedName>
    <definedName name="K4dug8">#REF!</definedName>
    <definedName name="K4dug9" localSheetId="16">#REF!</definedName>
    <definedName name="K4dug9">#REF!</definedName>
    <definedName name="K4kta1" localSheetId="16">#REF!</definedName>
    <definedName name="K4kta1">#REF!</definedName>
    <definedName name="K4kta10" localSheetId="16">#REF!</definedName>
    <definedName name="K4kta10">#REF!</definedName>
    <definedName name="K4kta11" localSheetId="16">#REF!</definedName>
    <definedName name="K4kta11">#REF!</definedName>
    <definedName name="K4kta12" localSheetId="16">#REF!</definedName>
    <definedName name="K4kta12">#REF!</definedName>
    <definedName name="K4kta13" localSheetId="16">#REF!</definedName>
    <definedName name="K4kta13">#REF!</definedName>
    <definedName name="K4kta14" localSheetId="16">#REF!</definedName>
    <definedName name="K4kta14">#REF!</definedName>
    <definedName name="K4kta15" localSheetId="16">#REF!</definedName>
    <definedName name="K4kta15">#REF!</definedName>
    <definedName name="K4kta16" localSheetId="16">#REF!</definedName>
    <definedName name="K4kta16">#REF!</definedName>
    <definedName name="K4kta17" localSheetId="16">#REF!</definedName>
    <definedName name="K4kta17">#REF!</definedName>
    <definedName name="K4kta18" localSheetId="16">#REF!</definedName>
    <definedName name="K4kta18">#REF!</definedName>
    <definedName name="K4kta19" localSheetId="16">#REF!</definedName>
    <definedName name="K4kta19">#REF!</definedName>
    <definedName name="K4kta2" localSheetId="16">#REF!</definedName>
    <definedName name="K4kta2">#REF!</definedName>
    <definedName name="K4kta20" localSheetId="16">#REF!</definedName>
    <definedName name="K4kta20">#REF!</definedName>
    <definedName name="K4kta21" localSheetId="16">#REF!</definedName>
    <definedName name="K4kta21">#REF!</definedName>
    <definedName name="K4kta22" localSheetId="16">#REF!</definedName>
    <definedName name="K4kta22">#REF!</definedName>
    <definedName name="K4kta23" localSheetId="16">#REF!</definedName>
    <definedName name="K4kta23">#REF!</definedName>
    <definedName name="K4kta24" localSheetId="16">#REF!</definedName>
    <definedName name="K4kta24">#REF!</definedName>
    <definedName name="K4kta25" localSheetId="16">#REF!</definedName>
    <definedName name="K4kta25">#REF!</definedName>
    <definedName name="K4kta3" localSheetId="16">#REF!</definedName>
    <definedName name="K4kta3">#REF!</definedName>
    <definedName name="K4kta4" localSheetId="16">#REF!</definedName>
    <definedName name="K4kta4">#REF!</definedName>
    <definedName name="K4kta5" localSheetId="16">#REF!</definedName>
    <definedName name="K4kta5">#REF!</definedName>
    <definedName name="K4kta6" localSheetId="16">#REF!</definedName>
    <definedName name="K4kta6">#REF!</definedName>
    <definedName name="K4kta7" localSheetId="16">#REF!</definedName>
    <definedName name="K4kta7">#REF!</definedName>
    <definedName name="K4kta8" localSheetId="16">#REF!</definedName>
    <definedName name="K4kta8">#REF!</definedName>
    <definedName name="K4kta9" localSheetId="16">#REF!</definedName>
    <definedName name="K4kta9">#REF!</definedName>
    <definedName name="K4OD1" localSheetId="16">#REF!</definedName>
    <definedName name="K4OD1">#REF!</definedName>
    <definedName name="K4OD10" localSheetId="16">#REF!</definedName>
    <definedName name="K4OD10">#REF!</definedName>
    <definedName name="K4OD11" localSheetId="16">#REF!</definedName>
    <definedName name="K4OD11">#REF!</definedName>
    <definedName name="K4OD12" localSheetId="16">#REF!</definedName>
    <definedName name="K4OD12">#REF!</definedName>
    <definedName name="K4OD13" localSheetId="16">#REF!</definedName>
    <definedName name="K4OD13">#REF!</definedName>
    <definedName name="K4OD14" localSheetId="16">#REF!</definedName>
    <definedName name="K4OD14">#REF!</definedName>
    <definedName name="K4OD15" localSheetId="16">#REF!</definedName>
    <definedName name="K4OD15">#REF!</definedName>
    <definedName name="K4OD16" localSheetId="16">#REF!</definedName>
    <definedName name="K4OD16">#REF!</definedName>
    <definedName name="K4OD17" localSheetId="16">#REF!</definedName>
    <definedName name="K4OD17">#REF!</definedName>
    <definedName name="K4OD18" localSheetId="16">#REF!</definedName>
    <definedName name="K4OD18">#REF!</definedName>
    <definedName name="K4OD19" localSheetId="16">#REF!</definedName>
    <definedName name="K4OD19">#REF!</definedName>
    <definedName name="K4OD2" localSheetId="16">#REF!</definedName>
    <definedName name="K4OD2">#REF!</definedName>
    <definedName name="K4OD20" localSheetId="16">#REF!</definedName>
    <definedName name="K4OD20">#REF!</definedName>
    <definedName name="K4OD21" localSheetId="16">#REF!</definedName>
    <definedName name="K4OD21">#REF!</definedName>
    <definedName name="K4OD22" localSheetId="16">#REF!</definedName>
    <definedName name="K4OD22">#REF!</definedName>
    <definedName name="K4OD23" localSheetId="16">#REF!</definedName>
    <definedName name="K4OD23">#REF!</definedName>
    <definedName name="K4OD24" localSheetId="16">#REF!</definedName>
    <definedName name="K4OD24">#REF!</definedName>
    <definedName name="K4OD25" localSheetId="16">#REF!</definedName>
    <definedName name="K4OD25">#REF!</definedName>
    <definedName name="K4OD3" localSheetId="16">#REF!</definedName>
    <definedName name="K4OD3">#REF!</definedName>
    <definedName name="K4OD4" localSheetId="16">#REF!</definedName>
    <definedName name="K4OD4">#REF!</definedName>
    <definedName name="K4OD5" localSheetId="16">#REF!</definedName>
    <definedName name="K4OD5">#REF!</definedName>
    <definedName name="K4OD6" localSheetId="16">#REF!</definedName>
    <definedName name="K4OD6">#REF!</definedName>
    <definedName name="K4OD7" localSheetId="16">#REF!</definedName>
    <definedName name="K4OD7">#REF!</definedName>
    <definedName name="K4OD8" localSheetId="16">#REF!</definedName>
    <definedName name="K4OD8">#REF!</definedName>
    <definedName name="K4OD9" localSheetId="16">#REF!</definedName>
    <definedName name="K4OD9">#REF!</definedName>
    <definedName name="K5an1" localSheetId="16">#REF!</definedName>
    <definedName name="K5an1">#REF!</definedName>
    <definedName name="K5an10" localSheetId="16">#REF!</definedName>
    <definedName name="K5an10">#REF!</definedName>
    <definedName name="K5an11" localSheetId="16">#REF!</definedName>
    <definedName name="K5an11">#REF!</definedName>
    <definedName name="K5an12" localSheetId="16">#REF!</definedName>
    <definedName name="K5an12">#REF!</definedName>
    <definedName name="K5an13" localSheetId="16">#REF!</definedName>
    <definedName name="K5an13">#REF!</definedName>
    <definedName name="K5an14" localSheetId="16">#REF!</definedName>
    <definedName name="K5an14">#REF!</definedName>
    <definedName name="K5an15" localSheetId="16">#REF!</definedName>
    <definedName name="K5an15">#REF!</definedName>
    <definedName name="K5an16" localSheetId="16">#REF!</definedName>
    <definedName name="K5an16">#REF!</definedName>
    <definedName name="K5an17" localSheetId="16">#REF!</definedName>
    <definedName name="K5an17">#REF!</definedName>
    <definedName name="K5an18" localSheetId="16">#REF!</definedName>
    <definedName name="K5an18">#REF!</definedName>
    <definedName name="K5an19" localSheetId="16">#REF!</definedName>
    <definedName name="K5an19">#REF!</definedName>
    <definedName name="K5an2" localSheetId="16">#REF!</definedName>
    <definedName name="K5an2">#REF!</definedName>
    <definedName name="K5an20" localSheetId="16">#REF!</definedName>
    <definedName name="K5an20">#REF!</definedName>
    <definedName name="K5an21" localSheetId="16">#REF!</definedName>
    <definedName name="K5an21">#REF!</definedName>
    <definedName name="K5an22" localSheetId="16">#REF!</definedName>
    <definedName name="K5an22">#REF!</definedName>
    <definedName name="K5an23" localSheetId="16">#REF!</definedName>
    <definedName name="K5an23">#REF!</definedName>
    <definedName name="K5an24" localSheetId="16">#REF!</definedName>
    <definedName name="K5an24">#REF!</definedName>
    <definedName name="K5an25" localSheetId="16">#REF!</definedName>
    <definedName name="K5an25">#REF!</definedName>
    <definedName name="K5an3" localSheetId="16">#REF!</definedName>
    <definedName name="K5an3">#REF!</definedName>
    <definedName name="K5an4" localSheetId="16">#REF!</definedName>
    <definedName name="K5an4">#REF!</definedName>
    <definedName name="K5an5" localSheetId="16">#REF!</definedName>
    <definedName name="K5an5">#REF!</definedName>
    <definedName name="K5an6" localSheetId="16">#REF!</definedName>
    <definedName name="K5an6">#REF!</definedName>
    <definedName name="K5an7" localSheetId="16">#REF!</definedName>
    <definedName name="K5an7">#REF!</definedName>
    <definedName name="K5an8" localSheetId="16">#REF!</definedName>
    <definedName name="K5an8">#REF!</definedName>
    <definedName name="K5an9" localSheetId="16">#REF!</definedName>
    <definedName name="K5an9">#REF!</definedName>
    <definedName name="K5dug1" localSheetId="16">#REF!</definedName>
    <definedName name="K5dug1">#REF!</definedName>
    <definedName name="K5dug10" localSheetId="16">#REF!</definedName>
    <definedName name="K5dug10">#REF!</definedName>
    <definedName name="K5dug11" localSheetId="16">#REF!</definedName>
    <definedName name="K5dug11">#REF!</definedName>
    <definedName name="K5dug12" localSheetId="16">#REF!</definedName>
    <definedName name="K5dug12">#REF!</definedName>
    <definedName name="K5dug13" localSheetId="16">#REF!</definedName>
    <definedName name="K5dug13">#REF!</definedName>
    <definedName name="K5dug14" localSheetId="16">#REF!</definedName>
    <definedName name="K5dug14">#REF!</definedName>
    <definedName name="K5dug15" localSheetId="16">#REF!</definedName>
    <definedName name="K5dug15">#REF!</definedName>
    <definedName name="K5dug16" localSheetId="16">#REF!</definedName>
    <definedName name="K5dug16">#REF!</definedName>
    <definedName name="K5dug17" localSheetId="16">#REF!</definedName>
    <definedName name="K5dug17">#REF!</definedName>
    <definedName name="K5dug18" localSheetId="16">#REF!</definedName>
    <definedName name="K5dug18">#REF!</definedName>
    <definedName name="K5dug19" localSheetId="16">#REF!</definedName>
    <definedName name="K5dug19">#REF!</definedName>
    <definedName name="K5dug2" localSheetId="16">#REF!</definedName>
    <definedName name="K5dug2">#REF!</definedName>
    <definedName name="K5dug20" localSheetId="16">#REF!</definedName>
    <definedName name="K5dug20">#REF!</definedName>
    <definedName name="K5dug21" localSheetId="16">#REF!</definedName>
    <definedName name="K5dug21">#REF!</definedName>
    <definedName name="K5dug22" localSheetId="16">#REF!</definedName>
    <definedName name="K5dug22">#REF!</definedName>
    <definedName name="K5dug23" localSheetId="16">#REF!</definedName>
    <definedName name="K5dug23">#REF!</definedName>
    <definedName name="K5dug24" localSheetId="16">#REF!</definedName>
    <definedName name="K5dug24">#REF!</definedName>
    <definedName name="K5dug25" localSheetId="16">#REF!</definedName>
    <definedName name="K5dug25">#REF!</definedName>
    <definedName name="K5dug3" localSheetId="16">#REF!</definedName>
    <definedName name="K5dug3">#REF!</definedName>
    <definedName name="K5dug4" localSheetId="16">#REF!</definedName>
    <definedName name="K5dug4">#REF!</definedName>
    <definedName name="K5dug5" localSheetId="16">#REF!</definedName>
    <definedName name="K5dug5">#REF!</definedName>
    <definedName name="K5dug6" localSheetId="16">#REF!</definedName>
    <definedName name="K5dug6">#REF!</definedName>
    <definedName name="K5dug7" localSheetId="16">#REF!</definedName>
    <definedName name="K5dug7">#REF!</definedName>
    <definedName name="K5dug8" localSheetId="16">#REF!</definedName>
    <definedName name="K5dug8">#REF!</definedName>
    <definedName name="K5dug9" localSheetId="16">#REF!</definedName>
    <definedName name="K5dug9">#REF!</definedName>
    <definedName name="K5kta1" localSheetId="16">#REF!</definedName>
    <definedName name="K5kta1">#REF!</definedName>
    <definedName name="K5kta10" localSheetId="16">#REF!</definedName>
    <definedName name="K5kta10">#REF!</definedName>
    <definedName name="K5kta11" localSheetId="16">#REF!</definedName>
    <definedName name="K5kta11">#REF!</definedName>
    <definedName name="K5kta12" localSheetId="16">#REF!</definedName>
    <definedName name="K5kta12">#REF!</definedName>
    <definedName name="K5kta13" localSheetId="16">#REF!</definedName>
    <definedName name="K5kta13">#REF!</definedName>
    <definedName name="K5kta14" localSheetId="16">#REF!</definedName>
    <definedName name="K5kta14">#REF!</definedName>
    <definedName name="K5kta15" localSheetId="16">#REF!</definedName>
    <definedName name="K5kta15">#REF!</definedName>
    <definedName name="K5kta16" localSheetId="16">#REF!</definedName>
    <definedName name="K5kta16">#REF!</definedName>
    <definedName name="K5kta17" localSheetId="16">#REF!</definedName>
    <definedName name="K5kta17">#REF!</definedName>
    <definedName name="K5kta18" localSheetId="16">#REF!</definedName>
    <definedName name="K5kta18">#REF!</definedName>
    <definedName name="K5kta19" localSheetId="16">#REF!</definedName>
    <definedName name="K5kta19">#REF!</definedName>
    <definedName name="K5kta2" localSheetId="16">#REF!</definedName>
    <definedName name="K5kta2">#REF!</definedName>
    <definedName name="K5kta20" localSheetId="16">#REF!</definedName>
    <definedName name="K5kta20">#REF!</definedName>
    <definedName name="K5kta21" localSheetId="16">#REF!</definedName>
    <definedName name="K5kta21">#REF!</definedName>
    <definedName name="K5kta22" localSheetId="16">#REF!</definedName>
    <definedName name="K5kta22">#REF!</definedName>
    <definedName name="K5kta23" localSheetId="16">#REF!</definedName>
    <definedName name="K5kta23">#REF!</definedName>
    <definedName name="K5kta24" localSheetId="16">#REF!</definedName>
    <definedName name="K5kta24">#REF!</definedName>
    <definedName name="K5kta25" localSheetId="16">#REF!</definedName>
    <definedName name="K5kta25">#REF!</definedName>
    <definedName name="K5kta3" localSheetId="16">#REF!</definedName>
    <definedName name="K5kta3">#REF!</definedName>
    <definedName name="K5kta4" localSheetId="16">#REF!</definedName>
    <definedName name="K5kta4">#REF!</definedName>
    <definedName name="K5kta5" localSheetId="16">#REF!</definedName>
    <definedName name="K5kta5">#REF!</definedName>
    <definedName name="K5kta6" localSheetId="16">#REF!</definedName>
    <definedName name="K5kta6">#REF!</definedName>
    <definedName name="K5kta7" localSheetId="16">#REF!</definedName>
    <definedName name="K5kta7">#REF!</definedName>
    <definedName name="K5kta8" localSheetId="16">#REF!</definedName>
    <definedName name="K5kta8">#REF!</definedName>
    <definedName name="K5kta9" localSheetId="16">#REF!</definedName>
    <definedName name="K5kta9">#REF!</definedName>
    <definedName name="K5OD1" localSheetId="16">#REF!</definedName>
    <definedName name="K5OD1">#REF!</definedName>
    <definedName name="K5OD10" localSheetId="16">#REF!</definedName>
    <definedName name="K5OD10">#REF!</definedName>
    <definedName name="K5OD11" localSheetId="16">#REF!</definedName>
    <definedName name="K5OD11">#REF!</definedName>
    <definedName name="K5OD12" localSheetId="16">#REF!</definedName>
    <definedName name="K5OD12">#REF!</definedName>
    <definedName name="K5OD13" localSheetId="16">#REF!</definedName>
    <definedName name="K5OD13">#REF!</definedName>
    <definedName name="K5OD14" localSheetId="16">#REF!</definedName>
    <definedName name="K5OD14">#REF!</definedName>
    <definedName name="K5OD15" localSheetId="16">#REF!</definedName>
    <definedName name="K5OD15">#REF!</definedName>
    <definedName name="K5OD16" localSheetId="16">#REF!</definedName>
    <definedName name="K5OD16">#REF!</definedName>
    <definedName name="K5OD17" localSheetId="16">#REF!</definedName>
    <definedName name="K5OD17">#REF!</definedName>
    <definedName name="K5OD18" localSheetId="16">#REF!</definedName>
    <definedName name="K5OD18">#REF!</definedName>
    <definedName name="K5OD19" localSheetId="16">#REF!</definedName>
    <definedName name="K5OD19">#REF!</definedName>
    <definedName name="K5OD2" localSheetId="16">#REF!</definedName>
    <definedName name="K5OD2">#REF!</definedName>
    <definedName name="K5OD20" localSheetId="16">#REF!</definedName>
    <definedName name="K5OD20">#REF!</definedName>
    <definedName name="K5OD21" localSheetId="16">#REF!</definedName>
    <definedName name="K5OD21">#REF!</definedName>
    <definedName name="K5OD22" localSheetId="16">#REF!</definedName>
    <definedName name="K5OD22">#REF!</definedName>
    <definedName name="K5OD23" localSheetId="16">#REF!</definedName>
    <definedName name="K5OD23">#REF!</definedName>
    <definedName name="K5OD24" localSheetId="16">#REF!</definedName>
    <definedName name="K5OD24">#REF!</definedName>
    <definedName name="K5OD25" localSheetId="16">#REF!</definedName>
    <definedName name="K5OD25">#REF!</definedName>
    <definedName name="K5OD3" localSheetId="16">#REF!</definedName>
    <definedName name="K5OD3">#REF!</definedName>
    <definedName name="K5OD4" localSheetId="16">#REF!</definedName>
    <definedName name="K5OD4">#REF!</definedName>
    <definedName name="K5OD5" localSheetId="16">#REF!</definedName>
    <definedName name="K5OD5">#REF!</definedName>
    <definedName name="K5OD6" localSheetId="16">#REF!</definedName>
    <definedName name="K5OD6">#REF!</definedName>
    <definedName name="K5OD7" localSheetId="16">#REF!</definedName>
    <definedName name="K5OD7">#REF!</definedName>
    <definedName name="K5OD8" localSheetId="16">#REF!</definedName>
    <definedName name="K5OD8">#REF!</definedName>
    <definedName name="K5OD9" localSheetId="16">#REF!</definedName>
    <definedName name="K5OD9">#REF!</definedName>
    <definedName name="_xlnm.Print_Area" localSheetId="0">' NASLOVNICA'!$A$1:$I$27</definedName>
    <definedName name="_xlnm.Print_Area" localSheetId="15">'KRITERIJ - EKONOMSKI TOK'!$A$1:$U$43</definedName>
    <definedName name="_xlnm.Print_Area" localSheetId="16">'KRITERIJScenario_finacijski tok'!$A$1:$P$35</definedName>
    <definedName name="_xlnm.Print_Area" localSheetId="2">'OSNOVNI PODACI'!$A$1:$G$20</definedName>
    <definedName name="_xlnm.Print_Area" localSheetId="8">'PLAN PRODAJE - CIJENE'!$A$1:$W$27</definedName>
    <definedName name="_xlnm.Print_Area" localSheetId="3">'STRUKTURA I IZVORI ULAGANJA'!$A$1:$K$66</definedName>
    <definedName name="_xlnm.Print_Titles" localSheetId="15">'KRITERIJ - EKONOMSKI TOK'!$A:$A</definedName>
    <definedName name="_xlnm.Print_Titles" localSheetId="14">'KRITERIJ - FINANCIJSKI TOK'!$A:$C</definedName>
    <definedName name="_xlnm.Print_Titles" localSheetId="16">'KRITERIJScenario_finacijski tok'!$A:$C</definedName>
    <definedName name="_xlnm.Print_Titles" localSheetId="8">'PLAN PRODAJE - CIJENE'!$A:$B</definedName>
    <definedName name="_xlnm.Print_Titles" localSheetId="7">'PLAN PRODAJE - KOLIČINE'!$A:$B</definedName>
    <definedName name="_xlnm.Print_Titles" localSheetId="10">'PRORAČUN AMORTIZACIJE'!$A:$B</definedName>
    <definedName name="_xlnm.Print_Titles" localSheetId="13">'RAČUN DOBITI I GUBITKA'!$A:$C</definedName>
    <definedName name="_xlnm.Print_Titles" localSheetId="6">'STRUKTURA TROŠKOVA'!$A:$A</definedName>
    <definedName name="_xlnm.Print_Titles" localSheetId="5">ZAPOSLENICI!$A:$A</definedName>
  </definedNames>
  <calcPr calcId="152511"/>
</workbook>
</file>

<file path=xl/calcChain.xml><?xml version="1.0" encoding="utf-8"?>
<calcChain xmlns="http://schemas.openxmlformats.org/spreadsheetml/2006/main">
  <c r="H25" i="21" l="1"/>
  <c r="H26" i="21"/>
  <c r="A5" i="8" l="1"/>
  <c r="E9" i="22"/>
  <c r="F9" i="22"/>
  <c r="D9" i="22"/>
  <c r="S32" i="22" l="1"/>
  <c r="G25" i="21" l="1"/>
  <c r="G26" i="21"/>
  <c r="G27" i="21"/>
  <c r="H27" i="21" s="1"/>
  <c r="G28" i="21"/>
  <c r="G29" i="21"/>
  <c r="H29" i="21" s="1"/>
  <c r="J29" i="21" s="1"/>
  <c r="G20" i="21"/>
  <c r="G21" i="21"/>
  <c r="C35" i="29" s="1"/>
  <c r="G22" i="21"/>
  <c r="G23" i="21"/>
  <c r="H23" i="21" s="1"/>
  <c r="G19" i="21"/>
  <c r="G15" i="21"/>
  <c r="D29" i="33"/>
  <c r="G47" i="21"/>
  <c r="G46" i="21"/>
  <c r="G43" i="21"/>
  <c r="G44" i="21"/>
  <c r="G42" i="21"/>
  <c r="C41" i="21"/>
  <c r="F31" i="21"/>
  <c r="G20" i="22" s="1"/>
  <c r="E14" i="26" s="1"/>
  <c r="G36" i="21"/>
  <c r="G33" i="21"/>
  <c r="G34" i="21"/>
  <c r="G35" i="21"/>
  <c r="G32" i="21"/>
  <c r="G17" i="21"/>
  <c r="G14" i="21"/>
  <c r="C27" i="29"/>
  <c r="G16" i="21"/>
  <c r="C29" i="29"/>
  <c r="G13" i="21"/>
  <c r="C25" i="29" s="1"/>
  <c r="G8" i="21"/>
  <c r="G6" i="21"/>
  <c r="F45" i="21"/>
  <c r="F41" i="21"/>
  <c r="F24" i="21"/>
  <c r="F18" i="21"/>
  <c r="F12" i="21"/>
  <c r="F7" i="21"/>
  <c r="F30" i="21" s="1"/>
  <c r="A5" i="18"/>
  <c r="I17" i="40"/>
  <c r="J17" i="40"/>
  <c r="D7" i="40"/>
  <c r="H7" i="40"/>
  <c r="E27" i="40"/>
  <c r="D27" i="40"/>
  <c r="F7" i="40"/>
  <c r="E7" i="40"/>
  <c r="M7" i="40"/>
  <c r="L7" i="40"/>
  <c r="K7" i="40"/>
  <c r="J7" i="40"/>
  <c r="I7" i="40"/>
  <c r="G7" i="40"/>
  <c r="A3" i="8"/>
  <c r="A6" i="8"/>
  <c r="A6" i="18" s="1"/>
  <c r="A7" i="8"/>
  <c r="A7" i="18" s="1"/>
  <c r="A8" i="8"/>
  <c r="A11" i="19" s="1"/>
  <c r="A9" i="8"/>
  <c r="A13" i="19" s="1"/>
  <c r="A10" i="8"/>
  <c r="A11" i="8"/>
  <c r="A17" i="19" s="1"/>
  <c r="A12" i="8"/>
  <c r="A12" i="18" s="1"/>
  <c r="A13" i="8"/>
  <c r="A21" i="19" s="1"/>
  <c r="A14" i="8"/>
  <c r="A14" i="18" s="1"/>
  <c r="A15" i="8"/>
  <c r="A15" i="18" s="1"/>
  <c r="A16" i="8"/>
  <c r="A27" i="19" s="1"/>
  <c r="A17" i="8"/>
  <c r="A29" i="19" s="1"/>
  <c r="A18" i="8"/>
  <c r="A19" i="8"/>
  <c r="A33" i="19" s="1"/>
  <c r="C3" i="8"/>
  <c r="B3" i="8"/>
  <c r="D3" i="39"/>
  <c r="B8" i="11"/>
  <c r="J25" i="21"/>
  <c r="H13" i="22"/>
  <c r="F8" i="26" s="1"/>
  <c r="E27" i="22"/>
  <c r="D27" i="22"/>
  <c r="D41" i="21"/>
  <c r="E41" i="21"/>
  <c r="E45" i="21"/>
  <c r="F10" i="22" s="1"/>
  <c r="D45" i="21"/>
  <c r="E10" i="22" s="1"/>
  <c r="C45" i="21"/>
  <c r="C18" i="25"/>
  <c r="D18" i="25"/>
  <c r="E18" i="25"/>
  <c r="F18" i="25"/>
  <c r="G18" i="25"/>
  <c r="H18" i="25"/>
  <c r="I18" i="25"/>
  <c r="J18" i="25"/>
  <c r="K18" i="25"/>
  <c r="L18" i="25"/>
  <c r="M18" i="25"/>
  <c r="N18" i="25"/>
  <c r="O18" i="25"/>
  <c r="P18" i="25"/>
  <c r="Q18" i="25"/>
  <c r="R18" i="25"/>
  <c r="S18" i="25"/>
  <c r="T18" i="25"/>
  <c r="U18" i="25"/>
  <c r="V18" i="25"/>
  <c r="C12" i="11"/>
  <c r="D12" i="11"/>
  <c r="E12" i="11"/>
  <c r="F12" i="11"/>
  <c r="G12" i="11"/>
  <c r="H12" i="11"/>
  <c r="I12" i="11"/>
  <c r="J12" i="11"/>
  <c r="K12" i="11"/>
  <c r="L12" i="11"/>
  <c r="M12" i="11"/>
  <c r="N12" i="11"/>
  <c r="O12" i="11"/>
  <c r="P12" i="11"/>
  <c r="Q12" i="11"/>
  <c r="R12" i="11"/>
  <c r="S12" i="11"/>
  <c r="T12" i="11"/>
  <c r="U12" i="11"/>
  <c r="V12" i="11"/>
  <c r="B12" i="11"/>
  <c r="C8" i="11"/>
  <c r="D8" i="11"/>
  <c r="E8" i="11"/>
  <c r="F8" i="11"/>
  <c r="G8" i="11"/>
  <c r="H8" i="11"/>
  <c r="I8" i="11"/>
  <c r="J8" i="11"/>
  <c r="K8" i="11"/>
  <c r="L8" i="11"/>
  <c r="M8" i="11"/>
  <c r="N8" i="11"/>
  <c r="O8" i="11"/>
  <c r="P8" i="11"/>
  <c r="Q8" i="11"/>
  <c r="R8" i="11"/>
  <c r="S8" i="11"/>
  <c r="T8" i="11"/>
  <c r="U8" i="11"/>
  <c r="V8" i="11"/>
  <c r="J13" i="22"/>
  <c r="K13" i="22"/>
  <c r="L13" i="22"/>
  <c r="N13" i="22"/>
  <c r="O13" i="22"/>
  <c r="P13" i="22"/>
  <c r="Q13" i="22"/>
  <c r="O8" i="26" s="1"/>
  <c r="R13" i="22"/>
  <c r="P8" i="26" s="1"/>
  <c r="S13" i="22"/>
  <c r="Q8" i="26" s="1"/>
  <c r="T13" i="22"/>
  <c r="R8" i="26" s="1"/>
  <c r="U13" i="22"/>
  <c r="V13" i="22"/>
  <c r="J12" i="22"/>
  <c r="H7" i="26" s="1"/>
  <c r="N12" i="22"/>
  <c r="L7" i="26" s="1"/>
  <c r="O12" i="22"/>
  <c r="O11" i="22" s="1"/>
  <c r="Q12" i="22"/>
  <c r="O7" i="26" s="1"/>
  <c r="T12" i="22"/>
  <c r="R7" i="26" s="1"/>
  <c r="U12" i="22"/>
  <c r="S7" i="26" s="1"/>
  <c r="V12" i="22"/>
  <c r="T7" i="26" s="1"/>
  <c r="H12" i="22"/>
  <c r="F7" i="26" s="1"/>
  <c r="C10" i="26"/>
  <c r="B10" i="26"/>
  <c r="C5" i="19"/>
  <c r="D24" i="21"/>
  <c r="E18" i="21"/>
  <c r="D18" i="21"/>
  <c r="C18" i="21"/>
  <c r="B19" i="6"/>
  <c r="C17" i="25"/>
  <c r="D15" i="23" s="1"/>
  <c r="D14" i="23" s="1"/>
  <c r="D18" i="22"/>
  <c r="B12" i="26" s="1"/>
  <c r="D7" i="21"/>
  <c r="E7" i="21"/>
  <c r="E30" i="21" s="1"/>
  <c r="C7" i="21"/>
  <c r="C18" i="29"/>
  <c r="Y18" i="29" s="1"/>
  <c r="A34" i="29"/>
  <c r="A32" i="33" s="1"/>
  <c r="A35" i="29"/>
  <c r="A33" i="33" s="1"/>
  <c r="A36" i="29"/>
  <c r="A34" i="33" s="1"/>
  <c r="A37" i="29"/>
  <c r="A35" i="33" s="1"/>
  <c r="A33" i="29"/>
  <c r="A31" i="33" s="1"/>
  <c r="D17" i="25"/>
  <c r="E15" i="23" s="1"/>
  <c r="E14" i="23" s="1"/>
  <c r="E17" i="25"/>
  <c r="F15" i="23" s="1"/>
  <c r="F14" i="23" s="1"/>
  <c r="F17" i="25"/>
  <c r="G15" i="23" s="1"/>
  <c r="G14" i="23" s="1"/>
  <c r="G17" i="25"/>
  <c r="H15" i="23" s="1"/>
  <c r="H14" i="23" s="1"/>
  <c r="H17" i="25"/>
  <c r="I15" i="23" s="1"/>
  <c r="I14" i="23" s="1"/>
  <c r="I17" i="25"/>
  <c r="J15" i="23" s="1"/>
  <c r="J14" i="23" s="1"/>
  <c r="J17" i="25"/>
  <c r="K15" i="23" s="1"/>
  <c r="K14" i="23" s="1"/>
  <c r="K17" i="25"/>
  <c r="L15" i="23" s="1"/>
  <c r="L14" i="23" s="1"/>
  <c r="L17" i="25"/>
  <c r="M15" i="23" s="1"/>
  <c r="M14" i="23" s="1"/>
  <c r="M17" i="25"/>
  <c r="N15" i="23" s="1"/>
  <c r="N14" i="23" s="1"/>
  <c r="N17" i="25"/>
  <c r="O15" i="23"/>
  <c r="O14" i="23" s="1"/>
  <c r="O17" i="25"/>
  <c r="P15" i="23" s="1"/>
  <c r="P14" i="23" s="1"/>
  <c r="P17" i="25"/>
  <c r="Q15" i="23" s="1"/>
  <c r="Q14" i="23" s="1"/>
  <c r="Q17" i="25"/>
  <c r="R15" i="23" s="1"/>
  <c r="R14" i="23" s="1"/>
  <c r="R17" i="25"/>
  <c r="S15" i="23" s="1"/>
  <c r="S14" i="23" s="1"/>
  <c r="S17" i="25"/>
  <c r="T15" i="23" s="1"/>
  <c r="T14" i="23" s="1"/>
  <c r="T17" i="25"/>
  <c r="U15" i="23" s="1"/>
  <c r="U14" i="23" s="1"/>
  <c r="U17" i="25"/>
  <c r="V15" i="23" s="1"/>
  <c r="V14" i="23" s="1"/>
  <c r="V17" i="25"/>
  <c r="W15" i="23" s="1"/>
  <c r="W14" i="23" s="1"/>
  <c r="C7" i="25"/>
  <c r="D7" i="25" s="1"/>
  <c r="C11" i="25"/>
  <c r="D3" i="33"/>
  <c r="C3" i="33"/>
  <c r="D10" i="26"/>
  <c r="E10" i="26"/>
  <c r="F10" i="26"/>
  <c r="G10" i="26"/>
  <c r="H10" i="26"/>
  <c r="I10" i="26"/>
  <c r="J10" i="26"/>
  <c r="K10" i="26"/>
  <c r="L10" i="26"/>
  <c r="M10" i="26"/>
  <c r="N10" i="26"/>
  <c r="O10" i="26"/>
  <c r="P10" i="26"/>
  <c r="Q10" i="26"/>
  <c r="R10" i="26"/>
  <c r="S10" i="26"/>
  <c r="T10" i="26"/>
  <c r="U10" i="26"/>
  <c r="A30" i="33"/>
  <c r="B15" i="6"/>
  <c r="D8" i="22" s="1"/>
  <c r="D15" i="25"/>
  <c r="E15" i="25"/>
  <c r="F15" i="25" s="1"/>
  <c r="G15" i="25" s="1"/>
  <c r="H15" i="25" s="1"/>
  <c r="I15" i="25" s="1"/>
  <c r="J15" i="25" s="1"/>
  <c r="K15" i="25" s="1"/>
  <c r="L15" i="25" s="1"/>
  <c r="M15" i="25" s="1"/>
  <c r="N15" i="25" s="1"/>
  <c r="O15" i="25" s="1"/>
  <c r="P15" i="25" s="1"/>
  <c r="Q15" i="25" s="1"/>
  <c r="R15" i="25" s="1"/>
  <c r="S15" i="25" s="1"/>
  <c r="T15" i="25" s="1"/>
  <c r="U15" i="25" s="1"/>
  <c r="V15" i="25" s="1"/>
  <c r="V12" i="25"/>
  <c r="U12" i="25"/>
  <c r="T12" i="25"/>
  <c r="S12" i="25"/>
  <c r="R12" i="25"/>
  <c r="Q12" i="25"/>
  <c r="P12" i="25"/>
  <c r="O12" i="25"/>
  <c r="N12" i="25"/>
  <c r="M12" i="25"/>
  <c r="L12" i="25"/>
  <c r="K12" i="25"/>
  <c r="J12" i="25"/>
  <c r="I12" i="25"/>
  <c r="I16" i="25" s="1"/>
  <c r="J24" i="22" s="1"/>
  <c r="H12" i="25"/>
  <c r="G12" i="25"/>
  <c r="F12" i="25"/>
  <c r="E12" i="25"/>
  <c r="D12" i="25"/>
  <c r="C12" i="25"/>
  <c r="C12" i="26"/>
  <c r="A31" i="29"/>
  <c r="A29" i="33" s="1"/>
  <c r="A28" i="33"/>
  <c r="A26" i="29"/>
  <c r="A24" i="33" s="1"/>
  <c r="A27" i="29"/>
  <c r="A25" i="33" s="1"/>
  <c r="A28" i="29"/>
  <c r="A26" i="33" s="1"/>
  <c r="A29" i="29"/>
  <c r="A27" i="33" s="1"/>
  <c r="A25" i="29"/>
  <c r="A23" i="33" s="1"/>
  <c r="A21" i="29"/>
  <c r="A19" i="33" s="1"/>
  <c r="A22" i="29"/>
  <c r="A20" i="33" s="1"/>
  <c r="A23" i="29"/>
  <c r="A21" i="33" s="1"/>
  <c r="A20" i="29"/>
  <c r="A18" i="33" s="1"/>
  <c r="A22" i="33"/>
  <c r="A17" i="33"/>
  <c r="F11" i="33"/>
  <c r="F12" i="29"/>
  <c r="E44" i="29" s="1"/>
  <c r="D18" i="33"/>
  <c r="D19" i="33"/>
  <c r="D23" i="33"/>
  <c r="D42" i="19"/>
  <c r="F42" i="19"/>
  <c r="D20" i="33"/>
  <c r="D21" i="33"/>
  <c r="B6" i="26"/>
  <c r="C6" i="26"/>
  <c r="D6" i="26"/>
  <c r="E6" i="26"/>
  <c r="D12" i="26"/>
  <c r="E12" i="26"/>
  <c r="F12" i="26"/>
  <c r="G12" i="26"/>
  <c r="H12" i="26"/>
  <c r="I12" i="26"/>
  <c r="J12" i="26"/>
  <c r="K12" i="26"/>
  <c r="L12" i="26"/>
  <c r="M12" i="26"/>
  <c r="N12" i="26"/>
  <c r="O12" i="26"/>
  <c r="P12" i="26"/>
  <c r="Q12" i="26"/>
  <c r="R12" i="26"/>
  <c r="S12" i="26"/>
  <c r="T12" i="26"/>
  <c r="U12" i="26"/>
  <c r="F13" i="26"/>
  <c r="G13" i="26"/>
  <c r="H13" i="26"/>
  <c r="I13" i="26"/>
  <c r="J13" i="26"/>
  <c r="K13" i="26"/>
  <c r="L13" i="26"/>
  <c r="M13" i="26"/>
  <c r="N13" i="26"/>
  <c r="O13" i="26"/>
  <c r="P13" i="26"/>
  <c r="Q13" i="26"/>
  <c r="R13" i="26"/>
  <c r="S13" i="26"/>
  <c r="T13" i="26"/>
  <c r="U13" i="26"/>
  <c r="F14" i="26"/>
  <c r="G14" i="26"/>
  <c r="H14" i="26"/>
  <c r="I14" i="26"/>
  <c r="J14" i="26"/>
  <c r="K14" i="26"/>
  <c r="L14" i="26"/>
  <c r="M14" i="26"/>
  <c r="N14" i="26"/>
  <c r="O14" i="26"/>
  <c r="P14" i="26"/>
  <c r="Q14" i="26"/>
  <c r="R14" i="26"/>
  <c r="S14" i="26"/>
  <c r="T14" i="26"/>
  <c r="U14" i="26"/>
  <c r="C32" i="26"/>
  <c r="D32" i="26" s="1"/>
  <c r="E32" i="26" s="1"/>
  <c r="F32" i="26" s="1"/>
  <c r="G32" i="26" s="1"/>
  <c r="H32" i="26" s="1"/>
  <c r="I32" i="26" s="1"/>
  <c r="J32" i="26" s="1"/>
  <c r="K32" i="26" s="1"/>
  <c r="L32" i="26" s="1"/>
  <c r="M32" i="26" s="1"/>
  <c r="N32" i="26" s="1"/>
  <c r="O32" i="26" s="1"/>
  <c r="P32" i="26" s="1"/>
  <c r="Q32" i="26" s="1"/>
  <c r="R32" i="26" s="1"/>
  <c r="S32" i="26" s="1"/>
  <c r="T32" i="26" s="1"/>
  <c r="U32" i="26" s="1"/>
  <c r="G7" i="22"/>
  <c r="H7" i="22"/>
  <c r="I7" i="22"/>
  <c r="J7" i="22"/>
  <c r="K7" i="22"/>
  <c r="L7" i="22"/>
  <c r="M7" i="22"/>
  <c r="N7" i="22"/>
  <c r="O7" i="22"/>
  <c r="P7" i="22"/>
  <c r="Q7" i="22"/>
  <c r="R7" i="22"/>
  <c r="S7" i="22"/>
  <c r="T7" i="22"/>
  <c r="U7" i="22"/>
  <c r="V7" i="22"/>
  <c r="W7" i="22"/>
  <c r="D11" i="22"/>
  <c r="E11" i="22"/>
  <c r="F11" i="22"/>
  <c r="G11" i="22"/>
  <c r="T7" i="23"/>
  <c r="U7" i="23"/>
  <c r="V7" i="23"/>
  <c r="W7" i="23"/>
  <c r="C4" i="25"/>
  <c r="D4" i="25"/>
  <c r="E4" i="25"/>
  <c r="F4" i="25"/>
  <c r="G4" i="25"/>
  <c r="H4" i="25"/>
  <c r="I4" i="25"/>
  <c r="J4" i="25"/>
  <c r="K4" i="25"/>
  <c r="L4" i="25"/>
  <c r="M4" i="25"/>
  <c r="N4" i="25"/>
  <c r="N16" i="25" s="1"/>
  <c r="O4" i="25"/>
  <c r="P4" i="25"/>
  <c r="Q4" i="25"/>
  <c r="R4" i="25"/>
  <c r="R16" i="25" s="1"/>
  <c r="S4" i="25"/>
  <c r="T4" i="25"/>
  <c r="T16" i="25" s="1"/>
  <c r="U4" i="25"/>
  <c r="V4" i="25"/>
  <c r="V16" i="25" s="1"/>
  <c r="C8" i="25"/>
  <c r="D8" i="25"/>
  <c r="E8" i="25"/>
  <c r="F8" i="25"/>
  <c r="G8" i="25"/>
  <c r="H8" i="25"/>
  <c r="I8" i="25"/>
  <c r="J8" i="25"/>
  <c r="K8" i="25"/>
  <c r="L8" i="25"/>
  <c r="M8" i="25"/>
  <c r="M16" i="25"/>
  <c r="N24" i="22" s="1"/>
  <c r="N8" i="25"/>
  <c r="O8" i="25"/>
  <c r="O16" i="25" s="1"/>
  <c r="P8" i="25"/>
  <c r="Q8" i="25"/>
  <c r="Q16" i="25" s="1"/>
  <c r="R8" i="25"/>
  <c r="S8" i="25"/>
  <c r="T8" i="25"/>
  <c r="U8" i="25"/>
  <c r="U16" i="25" s="1"/>
  <c r="V24" i="22" s="1"/>
  <c r="V8" i="25"/>
  <c r="D24" i="33"/>
  <c r="D25" i="33"/>
  <c r="D26" i="33"/>
  <c r="D27" i="33"/>
  <c r="D31" i="33"/>
  <c r="D32" i="33"/>
  <c r="D33" i="33"/>
  <c r="D34" i="33"/>
  <c r="D35" i="33"/>
  <c r="D5" i="19"/>
  <c r="D7" i="19"/>
  <c r="D9" i="19"/>
  <c r="D11" i="19"/>
  <c r="D13" i="19"/>
  <c r="D15" i="19"/>
  <c r="D17" i="19"/>
  <c r="D19" i="19"/>
  <c r="D21" i="19"/>
  <c r="D23" i="19"/>
  <c r="D25" i="19"/>
  <c r="D27" i="19"/>
  <c r="D29" i="19"/>
  <c r="D31" i="19"/>
  <c r="D33" i="19"/>
  <c r="E5" i="19"/>
  <c r="E7" i="19"/>
  <c r="E9" i="19"/>
  <c r="E11" i="19"/>
  <c r="E13" i="19"/>
  <c r="E15" i="19"/>
  <c r="E17" i="19"/>
  <c r="E19" i="19"/>
  <c r="E21" i="19"/>
  <c r="E23" i="19"/>
  <c r="E25" i="19"/>
  <c r="E27" i="19"/>
  <c r="E29" i="19"/>
  <c r="E31" i="19"/>
  <c r="E33" i="19"/>
  <c r="F5" i="19"/>
  <c r="F7" i="19"/>
  <c r="F9" i="19"/>
  <c r="F11" i="19"/>
  <c r="F13" i="19"/>
  <c r="F15" i="19"/>
  <c r="F17" i="19"/>
  <c r="F19" i="19"/>
  <c r="F21" i="19"/>
  <c r="F23" i="19"/>
  <c r="F25" i="19"/>
  <c r="F27" i="19"/>
  <c r="F29" i="19"/>
  <c r="F31" i="19"/>
  <c r="F33" i="19"/>
  <c r="G5" i="19"/>
  <c r="G7" i="19"/>
  <c r="G9" i="19"/>
  <c r="G11" i="19"/>
  <c r="G13" i="19"/>
  <c r="G15" i="19"/>
  <c r="G17" i="19"/>
  <c r="G19" i="19"/>
  <c r="G21" i="19"/>
  <c r="G23" i="19"/>
  <c r="G25" i="19"/>
  <c r="G27" i="19"/>
  <c r="G29" i="19"/>
  <c r="G31" i="19"/>
  <c r="G33" i="19"/>
  <c r="H5" i="19"/>
  <c r="H7" i="19"/>
  <c r="H9" i="19"/>
  <c r="H11" i="19"/>
  <c r="H13" i="19"/>
  <c r="H15" i="19"/>
  <c r="H17" i="19"/>
  <c r="H19" i="19"/>
  <c r="H21" i="19"/>
  <c r="H23" i="19"/>
  <c r="H25" i="19"/>
  <c r="H27" i="19"/>
  <c r="H29" i="19"/>
  <c r="H31" i="19"/>
  <c r="H33" i="19"/>
  <c r="I5" i="19"/>
  <c r="I7" i="19"/>
  <c r="I9" i="19"/>
  <c r="I11" i="19"/>
  <c r="I13" i="19"/>
  <c r="I15" i="19"/>
  <c r="I17" i="19"/>
  <c r="I19" i="19"/>
  <c r="I21" i="19"/>
  <c r="I23" i="19"/>
  <c r="I25" i="19"/>
  <c r="I27" i="19"/>
  <c r="I29" i="19"/>
  <c r="I31" i="19"/>
  <c r="I33" i="19"/>
  <c r="J5" i="19"/>
  <c r="J7" i="19"/>
  <c r="J9" i="19"/>
  <c r="J11" i="19"/>
  <c r="J13" i="19"/>
  <c r="J15" i="19"/>
  <c r="J17" i="19"/>
  <c r="J19" i="19"/>
  <c r="J21" i="19"/>
  <c r="J23" i="19"/>
  <c r="J25" i="19"/>
  <c r="J27" i="19"/>
  <c r="J29" i="19"/>
  <c r="J31" i="19"/>
  <c r="J33" i="19"/>
  <c r="K5" i="19"/>
  <c r="K7" i="19"/>
  <c r="K9" i="19"/>
  <c r="K11" i="19"/>
  <c r="K13" i="19"/>
  <c r="K15" i="19"/>
  <c r="K17" i="19"/>
  <c r="K19" i="19"/>
  <c r="K21" i="19"/>
  <c r="K23" i="19"/>
  <c r="K25" i="19"/>
  <c r="K27" i="19"/>
  <c r="K29" i="19"/>
  <c r="K31" i="19"/>
  <c r="K33" i="19"/>
  <c r="L5" i="19"/>
  <c r="L7" i="19"/>
  <c r="L9" i="19"/>
  <c r="L11" i="19"/>
  <c r="L13" i="19"/>
  <c r="L15" i="19"/>
  <c r="L17" i="19"/>
  <c r="L19" i="19"/>
  <c r="L21" i="19"/>
  <c r="L23" i="19"/>
  <c r="L25" i="19"/>
  <c r="L27" i="19"/>
  <c r="L29" i="19"/>
  <c r="L31" i="19"/>
  <c r="L33" i="19"/>
  <c r="M5" i="19"/>
  <c r="M7" i="19"/>
  <c r="M9" i="19"/>
  <c r="M11" i="19"/>
  <c r="M13" i="19"/>
  <c r="M15" i="19"/>
  <c r="M17" i="19"/>
  <c r="M19" i="19"/>
  <c r="M21" i="19"/>
  <c r="M23" i="19"/>
  <c r="M25" i="19"/>
  <c r="M27" i="19"/>
  <c r="M29" i="19"/>
  <c r="M31" i="19"/>
  <c r="M33" i="19"/>
  <c r="N5" i="19"/>
  <c r="N7" i="19"/>
  <c r="N9" i="19"/>
  <c r="N11" i="19"/>
  <c r="N13" i="19"/>
  <c r="N15" i="19"/>
  <c r="N17" i="19"/>
  <c r="N19" i="19"/>
  <c r="N21" i="19"/>
  <c r="N23" i="19"/>
  <c r="N25" i="19"/>
  <c r="N27" i="19"/>
  <c r="N29" i="19"/>
  <c r="N31" i="19"/>
  <c r="N33" i="19"/>
  <c r="O5" i="19"/>
  <c r="O6" i="23" s="1"/>
  <c r="O7" i="19"/>
  <c r="O9" i="19"/>
  <c r="O11" i="19"/>
  <c r="O13" i="19"/>
  <c r="O15" i="19"/>
  <c r="O17" i="19"/>
  <c r="O19" i="19"/>
  <c r="O21" i="19"/>
  <c r="O23" i="19"/>
  <c r="O25" i="19"/>
  <c r="O27" i="19"/>
  <c r="O29" i="19"/>
  <c r="O31" i="19"/>
  <c r="O33" i="19"/>
  <c r="P5" i="19"/>
  <c r="P7" i="19"/>
  <c r="P9" i="19"/>
  <c r="P11" i="19"/>
  <c r="P13" i="19"/>
  <c r="P15" i="19"/>
  <c r="P17" i="19"/>
  <c r="P19" i="19"/>
  <c r="P21" i="19"/>
  <c r="P23" i="19"/>
  <c r="P25" i="19"/>
  <c r="P27" i="19"/>
  <c r="P29" i="19"/>
  <c r="P31" i="19"/>
  <c r="P33" i="19"/>
  <c r="Q5" i="19"/>
  <c r="Q7" i="19"/>
  <c r="Q9" i="19"/>
  <c r="Q11" i="19"/>
  <c r="Q13" i="19"/>
  <c r="Q15" i="19"/>
  <c r="Q17" i="19"/>
  <c r="Q19" i="19"/>
  <c r="Q21" i="19"/>
  <c r="Q23" i="19"/>
  <c r="Q25" i="19"/>
  <c r="Q27" i="19"/>
  <c r="Q29" i="19"/>
  <c r="Q31" i="19"/>
  <c r="Q33" i="19"/>
  <c r="R5" i="19"/>
  <c r="R7" i="19"/>
  <c r="R9" i="19"/>
  <c r="R11" i="19"/>
  <c r="R13" i="19"/>
  <c r="R15" i="19"/>
  <c r="R17" i="19"/>
  <c r="R19" i="19"/>
  <c r="R21" i="19"/>
  <c r="R23" i="19"/>
  <c r="R25" i="19"/>
  <c r="R27" i="19"/>
  <c r="R29" i="19"/>
  <c r="R31" i="19"/>
  <c r="R33" i="19"/>
  <c r="S5" i="19"/>
  <c r="S7" i="19"/>
  <c r="S9" i="19"/>
  <c r="S11" i="19"/>
  <c r="S13" i="19"/>
  <c r="S15" i="19"/>
  <c r="S17" i="19"/>
  <c r="S19" i="19"/>
  <c r="S21" i="19"/>
  <c r="S23" i="19"/>
  <c r="S25" i="19"/>
  <c r="S27" i="19"/>
  <c r="S29" i="19"/>
  <c r="S31" i="19"/>
  <c r="S33" i="19"/>
  <c r="T5" i="19"/>
  <c r="U5" i="19"/>
  <c r="V5" i="19"/>
  <c r="W5" i="19"/>
  <c r="W6" i="23" s="1"/>
  <c r="C7" i="19"/>
  <c r="T7" i="19"/>
  <c r="U7" i="19"/>
  <c r="V7" i="19"/>
  <c r="W7" i="19"/>
  <c r="G7" i="23"/>
  <c r="K7" i="23"/>
  <c r="O7" i="23"/>
  <c r="S7" i="23"/>
  <c r="C9" i="19"/>
  <c r="T9" i="19"/>
  <c r="U9" i="19"/>
  <c r="V9" i="19"/>
  <c r="W9" i="19"/>
  <c r="C11" i="19"/>
  <c r="T11" i="19"/>
  <c r="U11" i="19"/>
  <c r="V11" i="19"/>
  <c r="W11" i="19"/>
  <c r="C13" i="19"/>
  <c r="T13" i="19"/>
  <c r="U13" i="19"/>
  <c r="V13" i="19"/>
  <c r="W13" i="19"/>
  <c r="C15" i="19"/>
  <c r="T15" i="19"/>
  <c r="U15" i="19"/>
  <c r="V15" i="19"/>
  <c r="W15" i="19"/>
  <c r="C17" i="19"/>
  <c r="T17" i="19"/>
  <c r="U17" i="19"/>
  <c r="V17" i="19"/>
  <c r="W17" i="19"/>
  <c r="C19" i="19"/>
  <c r="T19" i="19"/>
  <c r="U19" i="19"/>
  <c r="V19" i="19"/>
  <c r="W19" i="19"/>
  <c r="C21" i="19"/>
  <c r="T21" i="19"/>
  <c r="U21" i="19"/>
  <c r="V21" i="19"/>
  <c r="W21" i="19"/>
  <c r="C23" i="19"/>
  <c r="T23" i="19"/>
  <c r="U23" i="19"/>
  <c r="V23" i="19"/>
  <c r="W23" i="19"/>
  <c r="C25" i="19"/>
  <c r="T25" i="19"/>
  <c r="U25" i="19"/>
  <c r="V25" i="19"/>
  <c r="W25" i="19"/>
  <c r="C27" i="19"/>
  <c r="T27" i="19"/>
  <c r="U27" i="19"/>
  <c r="V27" i="19"/>
  <c r="W27" i="19"/>
  <c r="C29" i="19"/>
  <c r="T29" i="19"/>
  <c r="U29" i="19"/>
  <c r="V29" i="19"/>
  <c r="W29" i="19"/>
  <c r="C31" i="19"/>
  <c r="T31" i="19"/>
  <c r="U31" i="19"/>
  <c r="V31" i="19"/>
  <c r="W31" i="19"/>
  <c r="C33" i="19"/>
  <c r="T33" i="19"/>
  <c r="U33" i="19"/>
  <c r="V33" i="19"/>
  <c r="W33" i="19"/>
  <c r="D41" i="19"/>
  <c r="E41" i="19"/>
  <c r="E42" i="19"/>
  <c r="B9" i="12"/>
  <c r="C9" i="12"/>
  <c r="D11" i="23" s="1"/>
  <c r="D21" i="22" s="1"/>
  <c r="D9" i="12"/>
  <c r="E11" i="23" s="1"/>
  <c r="E21" i="22" s="1"/>
  <c r="E9" i="12"/>
  <c r="F11" i="23" s="1"/>
  <c r="F21" i="22" s="1"/>
  <c r="F9" i="12"/>
  <c r="G11" i="23" s="1"/>
  <c r="G21" i="22" s="1"/>
  <c r="G9" i="12"/>
  <c r="H11" i="23" s="1"/>
  <c r="H21" i="22" s="1"/>
  <c r="H9" i="12"/>
  <c r="I11" i="23" s="1"/>
  <c r="I21" i="22" s="1"/>
  <c r="I9" i="12"/>
  <c r="J11" i="23" s="1"/>
  <c r="J21" i="22" s="1"/>
  <c r="J9" i="12"/>
  <c r="K11" i="23" s="1"/>
  <c r="K21" i="22" s="1"/>
  <c r="K9" i="12"/>
  <c r="L11" i="23" s="1"/>
  <c r="L21" i="22" s="1"/>
  <c r="L9" i="12"/>
  <c r="M11" i="23" s="1"/>
  <c r="M21" i="22" s="1"/>
  <c r="M9" i="12"/>
  <c r="N11" i="23" s="1"/>
  <c r="N21" i="22" s="1"/>
  <c r="N9" i="12"/>
  <c r="O11" i="23" s="1"/>
  <c r="O21" i="22" s="1"/>
  <c r="O9" i="12"/>
  <c r="P11" i="23" s="1"/>
  <c r="P21" i="22" s="1"/>
  <c r="P9" i="12"/>
  <c r="Q11" i="23" s="1"/>
  <c r="Q21" i="22" s="1"/>
  <c r="Q9" i="12"/>
  <c r="R11" i="23" s="1"/>
  <c r="R21" i="22" s="1"/>
  <c r="R9" i="12"/>
  <c r="S11" i="23" s="1"/>
  <c r="S21" i="22" s="1"/>
  <c r="S9" i="12"/>
  <c r="T11" i="23" s="1"/>
  <c r="T21" i="22" s="1"/>
  <c r="T9" i="12"/>
  <c r="U11" i="23" s="1"/>
  <c r="U21" i="22" s="1"/>
  <c r="U9" i="12"/>
  <c r="V11" i="23" s="1"/>
  <c r="V21" i="22" s="1"/>
  <c r="V9" i="12"/>
  <c r="W11" i="23" s="1"/>
  <c r="G9" i="21"/>
  <c r="H9" i="21" s="1"/>
  <c r="G10" i="21"/>
  <c r="H10" i="21" s="1"/>
  <c r="G11" i="21"/>
  <c r="C23" i="29" s="1"/>
  <c r="D12" i="21"/>
  <c r="E12" i="21"/>
  <c r="C26" i="29"/>
  <c r="C28" i="29"/>
  <c r="H19" i="21"/>
  <c r="J19" i="21" s="1"/>
  <c r="C34" i="29"/>
  <c r="H21" i="21"/>
  <c r="J21" i="21" s="1"/>
  <c r="H22" i="21"/>
  <c r="C37" i="29"/>
  <c r="C24" i="21"/>
  <c r="E24" i="21"/>
  <c r="J26" i="21"/>
  <c r="H28" i="21"/>
  <c r="J28" i="21" s="1"/>
  <c r="C31" i="21"/>
  <c r="D20" i="22" s="1"/>
  <c r="D31" i="21"/>
  <c r="E20" i="22" s="1"/>
  <c r="C14" i="26" s="1"/>
  <c r="E31" i="21"/>
  <c r="I13" i="22"/>
  <c r="G8" i="26" s="1"/>
  <c r="R7" i="23"/>
  <c r="N7" i="23"/>
  <c r="J7" i="23"/>
  <c r="F7" i="23"/>
  <c r="Q7" i="23"/>
  <c r="M7" i="23"/>
  <c r="I7" i="23"/>
  <c r="E7" i="23"/>
  <c r="P7" i="23"/>
  <c r="L7" i="23"/>
  <c r="H7" i="23"/>
  <c r="D7" i="23"/>
  <c r="D3" i="21"/>
  <c r="D39" i="21" s="1"/>
  <c r="C39" i="21"/>
  <c r="R12" i="22"/>
  <c r="P7" i="26" s="1"/>
  <c r="S16" i="25"/>
  <c r="P16" i="25"/>
  <c r="Q6" i="23"/>
  <c r="T6" i="23"/>
  <c r="I12" i="22"/>
  <c r="I11" i="22" s="1"/>
  <c r="L12" i="22"/>
  <c r="J7" i="26" s="1"/>
  <c r="P12" i="22"/>
  <c r="P11" i="22" s="1"/>
  <c r="S12" i="22"/>
  <c r="Q7" i="26" s="1"/>
  <c r="K12" i="22"/>
  <c r="I7" i="26" s="1"/>
  <c r="C12" i="21"/>
  <c r="G12" i="21" s="1"/>
  <c r="E48" i="29"/>
  <c r="E54" i="29"/>
  <c r="E42" i="29"/>
  <c r="E53" i="29"/>
  <c r="E52" i="29"/>
  <c r="F52" i="29" s="1"/>
  <c r="W21" i="22"/>
  <c r="H13" i="21"/>
  <c r="C23" i="33" s="1"/>
  <c r="E45" i="29"/>
  <c r="F45" i="29" s="1"/>
  <c r="G45" i="29" s="1"/>
  <c r="E49" i="29"/>
  <c r="H16" i="21"/>
  <c r="J16" i="21" s="1"/>
  <c r="J6" i="21"/>
  <c r="C36" i="29"/>
  <c r="C33" i="29"/>
  <c r="H20" i="21"/>
  <c r="J20" i="21" s="1"/>
  <c r="H14" i="21"/>
  <c r="C24" i="33" s="1"/>
  <c r="H17" i="21"/>
  <c r="C27" i="33" s="1"/>
  <c r="F48" i="29"/>
  <c r="L16" i="25"/>
  <c r="M24" i="22" s="1"/>
  <c r="M13" i="22"/>
  <c r="A16" i="18"/>
  <c r="K6" i="23"/>
  <c r="D3" i="8"/>
  <c r="A11" i="18"/>
  <c r="F54" i="29"/>
  <c r="G54" i="29" s="1"/>
  <c r="F20" i="22"/>
  <c r="D14" i="26" s="1"/>
  <c r="A17" i="18"/>
  <c r="A9" i="18"/>
  <c r="F42" i="29"/>
  <c r="G42" i="29" s="1"/>
  <c r="H42" i="29" s="1"/>
  <c r="F6" i="23"/>
  <c r="E3" i="21" l="1"/>
  <c r="E39" i="21" s="1"/>
  <c r="E16" i="25"/>
  <c r="F24" i="22" s="1"/>
  <c r="D30" i="21"/>
  <c r="G18" i="21"/>
  <c r="G31" i="21"/>
  <c r="V6" i="23"/>
  <c r="J6" i="23"/>
  <c r="H6" i="23"/>
  <c r="U13" i="11"/>
  <c r="V12" i="23" s="1"/>
  <c r="V22" i="22" s="1"/>
  <c r="T16" i="26" s="1"/>
  <c r="S13" i="11"/>
  <c r="T12" i="23" s="1"/>
  <c r="T22" i="22" s="1"/>
  <c r="R16" i="26" s="1"/>
  <c r="Q13" i="11"/>
  <c r="R12" i="23" s="1"/>
  <c r="O13" i="11"/>
  <c r="P12" i="23" s="1"/>
  <c r="P22" i="22" s="1"/>
  <c r="K13" i="11"/>
  <c r="L12" i="23" s="1"/>
  <c r="L22" i="22" s="1"/>
  <c r="G13" i="11"/>
  <c r="H12" i="23" s="1"/>
  <c r="H22" i="22" s="1"/>
  <c r="F16" i="26" s="1"/>
  <c r="C13" i="11"/>
  <c r="D12" i="23" s="1"/>
  <c r="D22" i="22" s="1"/>
  <c r="B13" i="11"/>
  <c r="N13" i="11"/>
  <c r="O12" i="23" s="1"/>
  <c r="O22" i="22" s="1"/>
  <c r="M16" i="26" s="1"/>
  <c r="L13" i="11"/>
  <c r="M12" i="23" s="1"/>
  <c r="M22" i="22" s="1"/>
  <c r="K16" i="26" s="1"/>
  <c r="F48" i="21"/>
  <c r="D48" i="21"/>
  <c r="J13" i="21"/>
  <c r="C30" i="21"/>
  <c r="D19" i="22" s="1"/>
  <c r="B13" i="26" s="1"/>
  <c r="A9" i="19"/>
  <c r="F3" i="21"/>
  <c r="F39" i="21" s="1"/>
  <c r="G24" i="21"/>
  <c r="C31" i="29" s="1"/>
  <c r="C33" i="33"/>
  <c r="F44" i="29"/>
  <c r="G44" i="29" s="1"/>
  <c r="H44" i="29"/>
  <c r="G52" i="29"/>
  <c r="F49" i="29"/>
  <c r="G49" i="29" s="1"/>
  <c r="F53" i="29"/>
  <c r="E56" i="29"/>
  <c r="F56" i="29" s="1"/>
  <c r="E55" i="29"/>
  <c r="F55" i="29" s="1"/>
  <c r="E47" i="29"/>
  <c r="F47" i="29" s="1"/>
  <c r="E46" i="29"/>
  <c r="F46" i="29" s="1"/>
  <c r="E51" i="29"/>
  <c r="F51" i="29" s="1"/>
  <c r="E50" i="29"/>
  <c r="F50" i="29" s="1"/>
  <c r="E43" i="29"/>
  <c r="G41" i="21"/>
  <c r="G45" i="21"/>
  <c r="H15" i="21"/>
  <c r="J15" i="21" s="1"/>
  <c r="C22" i="29"/>
  <c r="G7" i="21"/>
  <c r="F6" i="26"/>
  <c r="J9" i="21"/>
  <c r="C19" i="33"/>
  <c r="C21" i="29"/>
  <c r="A13" i="18"/>
  <c r="T11" i="22"/>
  <c r="U11" i="22"/>
  <c r="K11" i="22"/>
  <c r="C39" i="19"/>
  <c r="C35" i="33"/>
  <c r="J23" i="21"/>
  <c r="F19" i="22"/>
  <c r="D13" i="26" s="1"/>
  <c r="H8" i="21"/>
  <c r="J8" i="21" s="1"/>
  <c r="C20" i="29"/>
  <c r="J16" i="25"/>
  <c r="K24" i="22" s="1"/>
  <c r="H16" i="25"/>
  <c r="I24" i="22" s="1"/>
  <c r="F16" i="25"/>
  <c r="G24" i="22" s="1"/>
  <c r="D16" i="25"/>
  <c r="E24" i="22" s="1"/>
  <c r="D11" i="25"/>
  <c r="E11" i="25" s="1"/>
  <c r="F11" i="25" s="1"/>
  <c r="G11" i="25" s="1"/>
  <c r="H11" i="25" s="1"/>
  <c r="I11" i="25" s="1"/>
  <c r="J11" i="25" s="1"/>
  <c r="K11" i="25" s="1"/>
  <c r="L11" i="25" s="1"/>
  <c r="M11" i="25" s="1"/>
  <c r="N11" i="25" s="1"/>
  <c r="O11" i="25" s="1"/>
  <c r="P11" i="25" s="1"/>
  <c r="Q11" i="25" s="1"/>
  <c r="R11" i="25" s="1"/>
  <c r="S11" i="25" s="1"/>
  <c r="T11" i="25" s="1"/>
  <c r="U11" i="25" s="1"/>
  <c r="V11" i="25" s="1"/>
  <c r="C19" i="25"/>
  <c r="E19" i="22"/>
  <c r="C13" i="26" s="1"/>
  <c r="C48" i="21"/>
  <c r="F7" i="22"/>
  <c r="E48" i="21"/>
  <c r="E3" i="39"/>
  <c r="E3" i="23" s="1"/>
  <c r="D3" i="23"/>
  <c r="D27" i="39"/>
  <c r="B2" i="26"/>
  <c r="B30" i="26" s="1"/>
  <c r="C3" i="11"/>
  <c r="C2" i="25"/>
  <c r="A31" i="19"/>
  <c r="A18" i="18"/>
  <c r="A10" i="18"/>
  <c r="A15" i="19"/>
  <c r="E15" i="29"/>
  <c r="E33" i="29" s="1"/>
  <c r="E14" i="33"/>
  <c r="C3" i="12"/>
  <c r="Q11" i="22"/>
  <c r="J14" i="21"/>
  <c r="A7" i="19"/>
  <c r="A19" i="19"/>
  <c r="D3" i="18"/>
  <c r="D3" i="19" s="1"/>
  <c r="C31" i="33"/>
  <c r="J17" i="21"/>
  <c r="H11" i="21"/>
  <c r="G46" i="29"/>
  <c r="H46" i="29" s="1"/>
  <c r="I46" i="29" s="1"/>
  <c r="F43" i="29"/>
  <c r="G43" i="29" s="1"/>
  <c r="E41" i="29"/>
  <c r="H43" i="29"/>
  <c r="I43" i="29" s="1"/>
  <c r="J43" i="29" s="1"/>
  <c r="K43" i="29" s="1"/>
  <c r="A8" i="18"/>
  <c r="U6" i="23"/>
  <c r="S6" i="23"/>
  <c r="R6" i="23"/>
  <c r="P6" i="23"/>
  <c r="N6" i="23"/>
  <c r="M6" i="23"/>
  <c r="L6" i="23"/>
  <c r="I6" i="23"/>
  <c r="G6" i="23"/>
  <c r="E6" i="23"/>
  <c r="D6" i="23"/>
  <c r="A23" i="19"/>
  <c r="S11" i="22"/>
  <c r="K16" i="25"/>
  <c r="L24" i="22" s="1"/>
  <c r="G16" i="25"/>
  <c r="C16" i="25"/>
  <c r="V13" i="11"/>
  <c r="W12" i="23" s="1"/>
  <c r="W22" i="22" s="1"/>
  <c r="U16" i="26" s="1"/>
  <c r="T13" i="11"/>
  <c r="U12" i="23" s="1"/>
  <c r="U22" i="22" s="1"/>
  <c r="R13" i="11"/>
  <c r="S12" i="23" s="1"/>
  <c r="S22" i="22" s="1"/>
  <c r="Q16" i="26" s="1"/>
  <c r="P13" i="11"/>
  <c r="Q12" i="23" s="1"/>
  <c r="Q22" i="22" s="1"/>
  <c r="O16" i="26" s="1"/>
  <c r="J13" i="11"/>
  <c r="K12" i="23" s="1"/>
  <c r="K22" i="22" s="1"/>
  <c r="H13" i="11"/>
  <c r="I12" i="23" s="1"/>
  <c r="I22" i="22" s="1"/>
  <c r="G16" i="26" s="1"/>
  <c r="F13" i="11"/>
  <c r="G12" i="23" s="1"/>
  <c r="G22" i="22" s="1"/>
  <c r="E16" i="26" s="1"/>
  <c r="D13" i="11"/>
  <c r="E12" i="23" s="1"/>
  <c r="E22" i="22" s="1"/>
  <c r="C16" i="26" s="1"/>
  <c r="A25" i="19"/>
  <c r="A19" i="18"/>
  <c r="A5" i="19"/>
  <c r="M13" i="11"/>
  <c r="N12" i="23" s="1"/>
  <c r="N22" i="22" s="1"/>
  <c r="L16" i="26" s="1"/>
  <c r="I13" i="11"/>
  <c r="J12" i="23" s="1"/>
  <c r="J22" i="22" s="1"/>
  <c r="H16" i="26" s="1"/>
  <c r="E13" i="11"/>
  <c r="F12" i="23" s="1"/>
  <c r="F22" i="22" s="1"/>
  <c r="D16" i="26" s="1"/>
  <c r="J22" i="21"/>
  <c r="J18" i="21" s="1"/>
  <c r="C34" i="33"/>
  <c r="J10" i="21"/>
  <c r="C20" i="33"/>
  <c r="C18" i="33"/>
  <c r="C26" i="33"/>
  <c r="O6" i="26"/>
  <c r="D10" i="22"/>
  <c r="W13" i="22"/>
  <c r="I44" i="29"/>
  <c r="J44" i="29" s="1"/>
  <c r="G48" i="29"/>
  <c r="H48" i="29" s="1"/>
  <c r="I48" i="29" s="1"/>
  <c r="H52" i="29"/>
  <c r="I52" i="29" s="1"/>
  <c r="G56" i="29"/>
  <c r="H56" i="29" s="1"/>
  <c r="I56" i="29" s="1"/>
  <c r="G53" i="29"/>
  <c r="G47" i="29"/>
  <c r="R6" i="26"/>
  <c r="J46" i="29"/>
  <c r="E7" i="22"/>
  <c r="H53" i="29"/>
  <c r="I53" i="29" s="1"/>
  <c r="G50" i="29"/>
  <c r="H24" i="21"/>
  <c r="C29" i="33" s="1"/>
  <c r="J27" i="21"/>
  <c r="J24" i="21" s="1"/>
  <c r="H49" i="29"/>
  <c r="G51" i="29"/>
  <c r="E37" i="21"/>
  <c r="Q6" i="26"/>
  <c r="H18" i="21"/>
  <c r="H12" i="21"/>
  <c r="C32" i="33"/>
  <c r="P6" i="26"/>
  <c r="L43" i="29"/>
  <c r="I42" i="29"/>
  <c r="H54" i="29"/>
  <c r="I54" i="29" s="1"/>
  <c r="I16" i="26"/>
  <c r="J16" i="26"/>
  <c r="K8" i="26"/>
  <c r="B16" i="26"/>
  <c r="E7" i="25"/>
  <c r="H45" i="29"/>
  <c r="U15" i="26"/>
  <c r="E15" i="26"/>
  <c r="T15" i="26"/>
  <c r="S15" i="26"/>
  <c r="N7" i="26"/>
  <c r="R22" i="22"/>
  <c r="L11" i="22"/>
  <c r="G7" i="26"/>
  <c r="G6" i="26" s="1"/>
  <c r="O24" i="22"/>
  <c r="S24" i="22"/>
  <c r="W24" i="22"/>
  <c r="Q24" i="22"/>
  <c r="U24" i="22"/>
  <c r="R24" i="22"/>
  <c r="P24" i="22"/>
  <c r="T24" i="22"/>
  <c r="R11" i="22"/>
  <c r="B14" i="26"/>
  <c r="R15" i="26"/>
  <c r="Q15" i="26"/>
  <c r="P15" i="26"/>
  <c r="O15" i="26"/>
  <c r="N15" i="26"/>
  <c r="M15" i="26"/>
  <c r="L15" i="26"/>
  <c r="K15" i="26"/>
  <c r="J15" i="26"/>
  <c r="I15" i="26"/>
  <c r="H15" i="26"/>
  <c r="G15" i="26"/>
  <c r="F15" i="26"/>
  <c r="D15" i="26"/>
  <c r="C15" i="26"/>
  <c r="B15" i="26"/>
  <c r="D24" i="22"/>
  <c r="H24" i="22"/>
  <c r="H11" i="22"/>
  <c r="V11" i="22"/>
  <c r="M7" i="26"/>
  <c r="N11" i="22"/>
  <c r="J11" i="22"/>
  <c r="T8" i="26"/>
  <c r="T6" i="26" s="1"/>
  <c r="S8" i="26"/>
  <c r="S6" i="26" s="1"/>
  <c r="N8" i="26"/>
  <c r="M8" i="26"/>
  <c r="L8" i="26"/>
  <c r="L6" i="26" s="1"/>
  <c r="J8" i="26"/>
  <c r="J6" i="26" s="1"/>
  <c r="I8" i="26"/>
  <c r="I6" i="26" s="1"/>
  <c r="H8" i="26"/>
  <c r="H6" i="26" s="1"/>
  <c r="U8" i="26"/>
  <c r="D3" i="22"/>
  <c r="J12" i="21" l="1"/>
  <c r="C37" i="21"/>
  <c r="D7" i="22"/>
  <c r="E21" i="29"/>
  <c r="G55" i="29"/>
  <c r="F41" i="29"/>
  <c r="H55" i="29"/>
  <c r="H51" i="29"/>
  <c r="I51" i="29" s="1"/>
  <c r="J51" i="29" s="1"/>
  <c r="D19" i="25"/>
  <c r="C17" i="29"/>
  <c r="D37" i="21"/>
  <c r="H7" i="21"/>
  <c r="H30" i="21" s="1"/>
  <c r="G48" i="21"/>
  <c r="C25" i="33"/>
  <c r="G30" i="21"/>
  <c r="G37" i="21" s="1"/>
  <c r="F37" i="21"/>
  <c r="G19" i="22"/>
  <c r="E13" i="26" s="1"/>
  <c r="G41" i="29"/>
  <c r="J11" i="21"/>
  <c r="C21" i="33"/>
  <c r="E28" i="29"/>
  <c r="E26" i="33" s="1"/>
  <c r="E27" i="29"/>
  <c r="E25" i="33" s="1"/>
  <c r="E29" i="29"/>
  <c r="E27" i="33" s="1"/>
  <c r="E35" i="29"/>
  <c r="E33" i="33" s="1"/>
  <c r="E34" i="29"/>
  <c r="E32" i="33" s="1"/>
  <c r="E23" i="29"/>
  <c r="E21" i="33" s="1"/>
  <c r="E22" i="29"/>
  <c r="E20" i="33" s="1"/>
  <c r="E26" i="29"/>
  <c r="E24" i="33" s="1"/>
  <c r="E36" i="29"/>
  <c r="E34" i="33" s="1"/>
  <c r="E37" i="29"/>
  <c r="E35" i="33" s="1"/>
  <c r="E20" i="29"/>
  <c r="E18" i="33" s="1"/>
  <c r="E25" i="29"/>
  <c r="E23" i="33" s="1"/>
  <c r="E31" i="29"/>
  <c r="E29" i="33" s="1"/>
  <c r="J7" i="21"/>
  <c r="J30" i="21" s="1"/>
  <c r="B17" i="6" s="1"/>
  <c r="F3" i="39"/>
  <c r="E3" i="22"/>
  <c r="C9" i="26" s="1"/>
  <c r="F15" i="29"/>
  <c r="F33" i="29" s="1"/>
  <c r="C2" i="26"/>
  <c r="C30" i="26" s="1"/>
  <c r="D3" i="11"/>
  <c r="E3" i="18"/>
  <c r="E3" i="19" s="1"/>
  <c r="E27" i="39"/>
  <c r="F14" i="33"/>
  <c r="D3" i="12"/>
  <c r="E3" i="8"/>
  <c r="D2" i="25"/>
  <c r="C16" i="33"/>
  <c r="H50" i="29"/>
  <c r="H47" i="29"/>
  <c r="I47" i="29" s="1"/>
  <c r="M43" i="29"/>
  <c r="I49" i="29"/>
  <c r="J48" i="29"/>
  <c r="K48" i="29" s="1"/>
  <c r="L48" i="29" s="1"/>
  <c r="M48" i="29" s="1"/>
  <c r="N48" i="29" s="1"/>
  <c r="K44" i="29"/>
  <c r="J56" i="29"/>
  <c r="K56" i="29" s="1"/>
  <c r="L56" i="29" s="1"/>
  <c r="K46" i="29"/>
  <c r="J54" i="29"/>
  <c r="I50" i="29"/>
  <c r="J50" i="29" s="1"/>
  <c r="J53" i="29"/>
  <c r="K53" i="29" s="1"/>
  <c r="E31" i="33"/>
  <c r="H41" i="29"/>
  <c r="E19" i="33"/>
  <c r="J49" i="29"/>
  <c r="J52" i="29"/>
  <c r="B9" i="26"/>
  <c r="S16" i="26"/>
  <c r="F7" i="25"/>
  <c r="E19" i="25"/>
  <c r="I55" i="29"/>
  <c r="J55" i="29" s="1"/>
  <c r="M6" i="26"/>
  <c r="K54" i="29"/>
  <c r="L54" i="29" s="1"/>
  <c r="N43" i="29"/>
  <c r="N16" i="26"/>
  <c r="P16" i="26"/>
  <c r="I45" i="29"/>
  <c r="J45" i="29" s="1"/>
  <c r="N6" i="26"/>
  <c r="J42" i="29"/>
  <c r="F31" i="33" l="1"/>
  <c r="K51" i="29"/>
  <c r="L51" i="29"/>
  <c r="M51" i="29" s="1"/>
  <c r="E17" i="29"/>
  <c r="E13" i="29" s="1"/>
  <c r="D13" i="23" s="1"/>
  <c r="D10" i="23" s="1"/>
  <c r="D9" i="23" s="1"/>
  <c r="E16" i="33"/>
  <c r="D28" i="22"/>
  <c r="D28" i="40"/>
  <c r="D40" i="19"/>
  <c r="F21" i="29"/>
  <c r="F19" i="33" s="1"/>
  <c r="F28" i="29"/>
  <c r="F26" i="33" s="1"/>
  <c r="F25" i="29"/>
  <c r="F23" i="33" s="1"/>
  <c r="F26" i="29"/>
  <c r="F24" i="33" s="1"/>
  <c r="F23" i="29"/>
  <c r="F21" i="33" s="1"/>
  <c r="F35" i="29"/>
  <c r="F33" i="33" s="1"/>
  <c r="F31" i="29"/>
  <c r="F29" i="33" s="1"/>
  <c r="F34" i="29"/>
  <c r="F32" i="33" s="1"/>
  <c r="F27" i="29"/>
  <c r="F25" i="33" s="1"/>
  <c r="F29" i="29"/>
  <c r="F27" i="33" s="1"/>
  <c r="F22" i="29"/>
  <c r="F20" i="33" s="1"/>
  <c r="F37" i="29"/>
  <c r="F35" i="33" s="1"/>
  <c r="F20" i="29"/>
  <c r="F36" i="29"/>
  <c r="F34" i="33" s="1"/>
  <c r="G15" i="29"/>
  <c r="G14" i="33"/>
  <c r="F3" i="18"/>
  <c r="F3" i="19" s="1"/>
  <c r="E3" i="11"/>
  <c r="F3" i="23"/>
  <c r="D2" i="26"/>
  <c r="D30" i="26" s="1"/>
  <c r="G3" i="39"/>
  <c r="E2" i="25"/>
  <c r="F5" i="40"/>
  <c r="F27" i="39"/>
  <c r="F3" i="8"/>
  <c r="F3" i="22"/>
  <c r="D9" i="26" s="1"/>
  <c r="E3" i="12"/>
  <c r="J47" i="29"/>
  <c r="K47" i="29" s="1"/>
  <c r="L47" i="29" s="1"/>
  <c r="L46" i="29"/>
  <c r="O43" i="29"/>
  <c r="P43" i="29" s="1"/>
  <c r="O48" i="29"/>
  <c r="L44" i="29"/>
  <c r="M44" i="29" s="1"/>
  <c r="N44" i="29" s="1"/>
  <c r="M46" i="29"/>
  <c r="N46" i="29" s="1"/>
  <c r="L53" i="29"/>
  <c r="M53" i="29" s="1"/>
  <c r="N53" i="29" s="1"/>
  <c r="K50" i="29"/>
  <c r="L50" i="29" s="1"/>
  <c r="M50" i="29" s="1"/>
  <c r="N50" i="29" s="1"/>
  <c r="N51" i="29"/>
  <c r="K52" i="29"/>
  <c r="L52" i="29" s="1"/>
  <c r="K49" i="29"/>
  <c r="D5" i="40"/>
  <c r="F19" i="25"/>
  <c r="G7" i="25"/>
  <c r="I41" i="29"/>
  <c r="J41" i="29"/>
  <c r="K42" i="29"/>
  <c r="K45" i="29"/>
  <c r="L45" i="29" s="1"/>
  <c r="K55" i="29"/>
  <c r="M54" i="29"/>
  <c r="N54" i="29" s="1"/>
  <c r="M56" i="29"/>
  <c r="G3" i="23" l="1"/>
  <c r="F3" i="11"/>
  <c r="H14" i="33"/>
  <c r="G27" i="39"/>
  <c r="H3" i="39"/>
  <c r="G3" i="8"/>
  <c r="G3" i="22"/>
  <c r="E9" i="26" s="1"/>
  <c r="H15" i="29"/>
  <c r="G3" i="18"/>
  <c r="G3" i="19" s="1"/>
  <c r="F2" i="25"/>
  <c r="F3" i="12"/>
  <c r="E2" i="26"/>
  <c r="E30" i="26" s="1"/>
  <c r="G29" i="29"/>
  <c r="G27" i="33" s="1"/>
  <c r="G27" i="29"/>
  <c r="G25" i="33" s="1"/>
  <c r="G20" i="29"/>
  <c r="G33" i="29"/>
  <c r="G31" i="33" s="1"/>
  <c r="G26" i="29"/>
  <c r="G24" i="33" s="1"/>
  <c r="G31" i="29"/>
  <c r="G29" i="33" s="1"/>
  <c r="G35" i="29"/>
  <c r="G33" i="33" s="1"/>
  <c r="G36" i="29"/>
  <c r="G34" i="33" s="1"/>
  <c r="G22" i="29"/>
  <c r="G20" i="33" s="1"/>
  <c r="G23" i="29"/>
  <c r="G21" i="33" s="1"/>
  <c r="G37" i="29"/>
  <c r="G35" i="33" s="1"/>
  <c r="G25" i="29"/>
  <c r="G23" i="33" s="1"/>
  <c r="G28" i="29"/>
  <c r="G26" i="33" s="1"/>
  <c r="G34" i="29"/>
  <c r="G32" i="33" s="1"/>
  <c r="G21" i="29"/>
  <c r="G19" i="33" s="1"/>
  <c r="F18" i="33"/>
  <c r="F16" i="33" s="1"/>
  <c r="F17" i="29"/>
  <c r="F13" i="29" s="1"/>
  <c r="E13" i="23" s="1"/>
  <c r="E10" i="23" s="1"/>
  <c r="E9" i="23" s="1"/>
  <c r="O54" i="29"/>
  <c r="O44" i="29"/>
  <c r="O51" i="29"/>
  <c r="Q43" i="29"/>
  <c r="P48" i="29"/>
  <c r="M47" i="29"/>
  <c r="N47" i="29" s="1"/>
  <c r="P51" i="29"/>
  <c r="Q51" i="29" s="1"/>
  <c r="O47" i="29"/>
  <c r="P54" i="29"/>
  <c r="Q54" i="29" s="1"/>
  <c r="O50" i="29"/>
  <c r="P50" i="29"/>
  <c r="O53" i="29"/>
  <c r="O46" i="29"/>
  <c r="M52" i="29"/>
  <c r="N52" i="29" s="1"/>
  <c r="L49" i="29"/>
  <c r="L55" i="29"/>
  <c r="K41" i="29"/>
  <c r="N56" i="29"/>
  <c r="O56" i="29" s="1"/>
  <c r="M45" i="29"/>
  <c r="F17" i="40"/>
  <c r="F25" i="40" s="1"/>
  <c r="H7" i="25"/>
  <c r="G19" i="25"/>
  <c r="D17" i="40"/>
  <c r="M55" i="29"/>
  <c r="N55" i="29" s="1"/>
  <c r="N45" i="29"/>
  <c r="L42" i="29"/>
  <c r="L41" i="29" s="1"/>
  <c r="D35" i="19" l="1"/>
  <c r="G3" i="12"/>
  <c r="I14" i="33"/>
  <c r="H3" i="18"/>
  <c r="H3" i="19" s="1"/>
  <c r="H3" i="8"/>
  <c r="I3" i="39"/>
  <c r="H3" i="22"/>
  <c r="H14" i="22" s="1"/>
  <c r="F9" i="26" s="1"/>
  <c r="G3" i="11"/>
  <c r="H3" i="23"/>
  <c r="H27" i="39"/>
  <c r="G2" i="25"/>
  <c r="F2" i="26"/>
  <c r="F30" i="26" s="1"/>
  <c r="I15" i="29"/>
  <c r="O55" i="29"/>
  <c r="P55" i="29" s="1"/>
  <c r="R54" i="29"/>
  <c r="G17" i="29"/>
  <c r="G13" i="29" s="1"/>
  <c r="F13" i="23" s="1"/>
  <c r="F10" i="23" s="1"/>
  <c r="F9" i="23" s="1"/>
  <c r="G18" i="33"/>
  <c r="G16" i="33" s="1"/>
  <c r="E35" i="19" s="1"/>
  <c r="H33" i="29"/>
  <c r="H31" i="33" s="1"/>
  <c r="H21" i="29"/>
  <c r="H19" i="33" s="1"/>
  <c r="H27" i="29"/>
  <c r="H25" i="33" s="1"/>
  <c r="H36" i="29"/>
  <c r="H34" i="33" s="1"/>
  <c r="H22" i="29"/>
  <c r="H20" i="33" s="1"/>
  <c r="H23" i="29"/>
  <c r="H21" i="33" s="1"/>
  <c r="H26" i="29"/>
  <c r="H24" i="33" s="1"/>
  <c r="H20" i="29"/>
  <c r="H28" i="29"/>
  <c r="H26" i="33" s="1"/>
  <c r="H37" i="29"/>
  <c r="H35" i="33" s="1"/>
  <c r="H29" i="29"/>
  <c r="H27" i="33" s="1"/>
  <c r="H34" i="29"/>
  <c r="H32" i="33" s="1"/>
  <c r="H25" i="29"/>
  <c r="H23" i="33" s="1"/>
  <c r="H31" i="29"/>
  <c r="H29" i="33" s="1"/>
  <c r="H35" i="29"/>
  <c r="H33" i="33" s="1"/>
  <c r="S54" i="29"/>
  <c r="T54" i="29" s="1"/>
  <c r="Q48" i="29"/>
  <c r="R43" i="29"/>
  <c r="T43" i="29"/>
  <c r="U43" i="29" s="1"/>
  <c r="S43" i="29"/>
  <c r="P44" i="29"/>
  <c r="O52" i="29"/>
  <c r="U54" i="29"/>
  <c r="V54" i="29" s="1"/>
  <c r="Q50" i="29"/>
  <c r="P53" i="29"/>
  <c r="Q53" i="29" s="1"/>
  <c r="P52" i="29"/>
  <c r="Q52" i="29" s="1"/>
  <c r="Q55" i="29"/>
  <c r="R55" i="29" s="1"/>
  <c r="S55" i="29" s="1"/>
  <c r="T55" i="29" s="1"/>
  <c r="U55" i="29" s="1"/>
  <c r="V55" i="29" s="1"/>
  <c r="W55" i="29" s="1"/>
  <c r="X55" i="29" s="1"/>
  <c r="P56" i="29"/>
  <c r="Q56" i="29" s="1"/>
  <c r="P46" i="29"/>
  <c r="O45" i="29"/>
  <c r="R56" i="29"/>
  <c r="S56" i="29" s="1"/>
  <c r="T56" i="29" s="1"/>
  <c r="U56" i="29" s="1"/>
  <c r="V56" i="29" s="1"/>
  <c r="W56" i="29" s="1"/>
  <c r="X56" i="29" s="1"/>
  <c r="P47" i="29"/>
  <c r="Q47" i="29" s="1"/>
  <c r="R47" i="29" s="1"/>
  <c r="R51" i="29"/>
  <c r="M49" i="29"/>
  <c r="N49" i="29" s="1"/>
  <c r="D25" i="40"/>
  <c r="D26" i="40" s="1"/>
  <c r="E5" i="40"/>
  <c r="G5" i="40"/>
  <c r="I7" i="25"/>
  <c r="H19" i="25"/>
  <c r="M42" i="29"/>
  <c r="M41" i="29" s="1"/>
  <c r="E39" i="19" l="1"/>
  <c r="E8" i="23"/>
  <c r="E5" i="23" s="1"/>
  <c r="E16" i="23" s="1"/>
  <c r="D39" i="19"/>
  <c r="D8" i="23"/>
  <c r="D5" i="23" s="1"/>
  <c r="S47" i="29"/>
  <c r="T47" i="29" s="1"/>
  <c r="U47" i="29" s="1"/>
  <c r="V47" i="29" s="1"/>
  <c r="W47" i="29" s="1"/>
  <c r="W54" i="29"/>
  <c r="X54" i="29" s="1"/>
  <c r="V43" i="29"/>
  <c r="H18" i="33"/>
  <c r="H16" i="33" s="1"/>
  <c r="F35" i="19" s="1"/>
  <c r="H17" i="29"/>
  <c r="H13" i="29" s="1"/>
  <c r="G13" i="23" s="1"/>
  <c r="G10" i="23" s="1"/>
  <c r="G9" i="23" s="1"/>
  <c r="I21" i="29"/>
  <c r="I19" i="33" s="1"/>
  <c r="I36" i="29"/>
  <c r="I34" i="33" s="1"/>
  <c r="I27" i="29"/>
  <c r="I25" i="33" s="1"/>
  <c r="I35" i="29"/>
  <c r="I33" i="33" s="1"/>
  <c r="I25" i="29"/>
  <c r="I23" i="33" s="1"/>
  <c r="I37" i="29"/>
  <c r="I35" i="33" s="1"/>
  <c r="I29" i="29"/>
  <c r="I27" i="33" s="1"/>
  <c r="I26" i="29"/>
  <c r="I24" i="33" s="1"/>
  <c r="I33" i="29"/>
  <c r="I31" i="33" s="1"/>
  <c r="I31" i="29"/>
  <c r="I29" i="33" s="1"/>
  <c r="I22" i="29"/>
  <c r="I20" i="33" s="1"/>
  <c r="I20" i="29"/>
  <c r="I23" i="29"/>
  <c r="I21" i="33" s="1"/>
  <c r="I34" i="29"/>
  <c r="I32" i="33" s="1"/>
  <c r="I28" i="29"/>
  <c r="I26" i="33" s="1"/>
  <c r="I27" i="39"/>
  <c r="H3" i="11"/>
  <c r="I3" i="18"/>
  <c r="I3" i="19" s="1"/>
  <c r="I3" i="8"/>
  <c r="H2" i="25"/>
  <c r="H3" i="12"/>
  <c r="J15" i="29"/>
  <c r="J3" i="39"/>
  <c r="G2" i="26"/>
  <c r="G30" i="26" s="1"/>
  <c r="I3" i="22"/>
  <c r="I14" i="22" s="1"/>
  <c r="G9" i="26" s="1"/>
  <c r="I3" i="23"/>
  <c r="J14" i="33"/>
  <c r="W43" i="29"/>
  <c r="X43" i="29" s="1"/>
  <c r="Y43" i="29" s="1"/>
  <c r="R52" i="29"/>
  <c r="S52" i="29" s="1"/>
  <c r="T52" i="29" s="1"/>
  <c r="U52" i="29" s="1"/>
  <c r="V52" i="29" s="1"/>
  <c r="W52" i="29" s="1"/>
  <c r="X52" i="29" s="1"/>
  <c r="R53" i="29"/>
  <c r="S53" i="29" s="1"/>
  <c r="T53" i="29" s="1"/>
  <c r="U53" i="29" s="1"/>
  <c r="V53" i="29" s="1"/>
  <c r="W53" i="29" s="1"/>
  <c r="X53" i="29" s="1"/>
  <c r="O49" i="29"/>
  <c r="Q44" i="29"/>
  <c r="Y56" i="29"/>
  <c r="Y54" i="29"/>
  <c r="S51" i="29"/>
  <c r="T51" i="29" s="1"/>
  <c r="U51" i="29" s="1"/>
  <c r="V51" i="29" s="1"/>
  <c r="W51" i="29" s="1"/>
  <c r="X51" i="29" s="1"/>
  <c r="P45" i="29"/>
  <c r="Q45" i="29" s="1"/>
  <c r="R45" i="29" s="1"/>
  <c r="S45" i="29" s="1"/>
  <c r="T45" i="29" s="1"/>
  <c r="P49" i="29"/>
  <c r="Q49" i="29" s="1"/>
  <c r="R49" i="29" s="1"/>
  <c r="S49" i="29" s="1"/>
  <c r="T49" i="29" s="1"/>
  <c r="U49" i="29" s="1"/>
  <c r="V49" i="29" s="1"/>
  <c r="W49" i="29" s="1"/>
  <c r="X49" i="29" s="1"/>
  <c r="Y55" i="29"/>
  <c r="X47" i="29"/>
  <c r="Y47" i="29" s="1"/>
  <c r="R50" i="29"/>
  <c r="Q46" i="29"/>
  <c r="R46" i="29" s="1"/>
  <c r="S46" i="29" s="1"/>
  <c r="T46" i="29" s="1"/>
  <c r="U46" i="29" s="1"/>
  <c r="V46" i="29" s="1"/>
  <c r="W46" i="29" s="1"/>
  <c r="X46" i="29" s="1"/>
  <c r="Y46" i="29" s="1"/>
  <c r="R48" i="29"/>
  <c r="E17" i="40"/>
  <c r="E25" i="40" s="1"/>
  <c r="E26" i="40" s="1"/>
  <c r="F26" i="40" s="1"/>
  <c r="J7" i="25"/>
  <c r="I19" i="25"/>
  <c r="G17" i="40"/>
  <c r="G25" i="40" s="1"/>
  <c r="H5" i="40"/>
  <c r="N42" i="29"/>
  <c r="D16" i="23" l="1"/>
  <c r="D17" i="23"/>
  <c r="D23" i="22" s="1"/>
  <c r="D6" i="22"/>
  <c r="E17" i="23"/>
  <c r="E23" i="22" s="1"/>
  <c r="C17" i="26" s="1"/>
  <c r="C11" i="26" s="1"/>
  <c r="E6" i="22"/>
  <c r="E5" i="22" s="1"/>
  <c r="F8" i="23"/>
  <c r="F5" i="23" s="1"/>
  <c r="F39" i="19"/>
  <c r="F16" i="23"/>
  <c r="C5" i="26"/>
  <c r="C4" i="26" s="1"/>
  <c r="J36" i="29"/>
  <c r="J34" i="33" s="1"/>
  <c r="J37" i="29"/>
  <c r="J35" i="33" s="1"/>
  <c r="J21" i="29"/>
  <c r="J19" i="33" s="1"/>
  <c r="J25" i="29"/>
  <c r="J23" i="33" s="1"/>
  <c r="J23" i="29"/>
  <c r="J21" i="33" s="1"/>
  <c r="J27" i="29"/>
  <c r="J25" i="33" s="1"/>
  <c r="J28" i="29"/>
  <c r="J26" i="33" s="1"/>
  <c r="J26" i="29"/>
  <c r="J24" i="33" s="1"/>
  <c r="J33" i="29"/>
  <c r="J31" i="33" s="1"/>
  <c r="J34" i="29"/>
  <c r="J32" i="33" s="1"/>
  <c r="J29" i="29"/>
  <c r="J27" i="33" s="1"/>
  <c r="J20" i="29"/>
  <c r="J22" i="29"/>
  <c r="J20" i="33" s="1"/>
  <c r="J31" i="29"/>
  <c r="J29" i="33" s="1"/>
  <c r="J35" i="29"/>
  <c r="J33" i="33" s="1"/>
  <c r="K14" i="33"/>
  <c r="I3" i="11"/>
  <c r="J3" i="22"/>
  <c r="J14" i="22" s="1"/>
  <c r="H9" i="26" s="1"/>
  <c r="I3" i="12"/>
  <c r="J3" i="23"/>
  <c r="J27" i="39"/>
  <c r="J3" i="8"/>
  <c r="K3" i="39"/>
  <c r="J3" i="18"/>
  <c r="J3" i="19" s="1"/>
  <c r="H2" i="26"/>
  <c r="H30" i="26" s="1"/>
  <c r="K15" i="29"/>
  <c r="I2" i="25"/>
  <c r="I18" i="33"/>
  <c r="I16" i="33" s="1"/>
  <c r="G35" i="19" s="1"/>
  <c r="I17" i="29"/>
  <c r="I13" i="29" s="1"/>
  <c r="H13" i="23" s="1"/>
  <c r="H10" i="23" s="1"/>
  <c r="H9" i="23" s="1"/>
  <c r="U45" i="29"/>
  <c r="V45" i="29" s="1"/>
  <c r="W45" i="29" s="1"/>
  <c r="X45" i="29" s="1"/>
  <c r="Y49" i="29"/>
  <c r="S48" i="29"/>
  <c r="T48" i="29" s="1"/>
  <c r="U48" i="29" s="1"/>
  <c r="R44" i="29"/>
  <c r="S44" i="29" s="1"/>
  <c r="Y51" i="29"/>
  <c r="N41" i="29"/>
  <c r="O42" i="29"/>
  <c r="S50" i="29"/>
  <c r="Y45" i="29"/>
  <c r="Y53" i="29"/>
  <c r="Y52" i="29"/>
  <c r="J5" i="40"/>
  <c r="K7" i="25"/>
  <c r="J19" i="25"/>
  <c r="H17" i="40"/>
  <c r="H25" i="40" s="1"/>
  <c r="I5" i="40"/>
  <c r="G26" i="40"/>
  <c r="E18" i="23" l="1"/>
  <c r="E17" i="22"/>
  <c r="E25" i="22" s="1"/>
  <c r="D17" i="22"/>
  <c r="B17" i="26"/>
  <c r="B11" i="26" s="1"/>
  <c r="D5" i="22"/>
  <c r="D25" i="22" s="1"/>
  <c r="D26" i="22" s="1"/>
  <c r="B5" i="26"/>
  <c r="B4" i="26" s="1"/>
  <c r="B18" i="26" s="1"/>
  <c r="D18" i="23"/>
  <c r="G39" i="19"/>
  <c r="G8" i="23"/>
  <c r="G5" i="23" s="1"/>
  <c r="G17" i="23" s="1"/>
  <c r="G23" i="22" s="1"/>
  <c r="F6" i="22"/>
  <c r="F17" i="23"/>
  <c r="F23" i="22" s="1"/>
  <c r="C18" i="26"/>
  <c r="C33" i="26" s="1"/>
  <c r="V48" i="29"/>
  <c r="W48" i="29" s="1"/>
  <c r="X48" i="29" s="1"/>
  <c r="Y48" i="29" s="1"/>
  <c r="K36" i="29"/>
  <c r="K34" i="33" s="1"/>
  <c r="K25" i="29"/>
  <c r="K23" i="33" s="1"/>
  <c r="K21" i="29"/>
  <c r="K19" i="33" s="1"/>
  <c r="K27" i="29"/>
  <c r="K25" i="33" s="1"/>
  <c r="K22" i="29"/>
  <c r="K20" i="33" s="1"/>
  <c r="K31" i="29"/>
  <c r="K29" i="33" s="1"/>
  <c r="K20" i="29"/>
  <c r="K34" i="29"/>
  <c r="K32" i="33" s="1"/>
  <c r="K29" i="29"/>
  <c r="K27" i="33" s="1"/>
  <c r="K37" i="29"/>
  <c r="K35" i="33" s="1"/>
  <c r="K33" i="29"/>
  <c r="K31" i="33" s="1"/>
  <c r="K35" i="29"/>
  <c r="K33" i="33" s="1"/>
  <c r="K28" i="29"/>
  <c r="K26" i="33" s="1"/>
  <c r="K26" i="29"/>
  <c r="K24" i="33" s="1"/>
  <c r="K23" i="29"/>
  <c r="K21" i="33" s="1"/>
  <c r="J17" i="29"/>
  <c r="J13" i="29" s="1"/>
  <c r="I13" i="23" s="1"/>
  <c r="I10" i="23" s="1"/>
  <c r="I9" i="23" s="1"/>
  <c r="J18" i="33"/>
  <c r="J16" i="33" s="1"/>
  <c r="G6" i="22"/>
  <c r="K27" i="39"/>
  <c r="K3" i="18"/>
  <c r="K3" i="19" s="1"/>
  <c r="L3" i="39"/>
  <c r="K3" i="23"/>
  <c r="I2" i="26"/>
  <c r="I30" i="26" s="1"/>
  <c r="J3" i="11"/>
  <c r="J2" i="25"/>
  <c r="J3" i="12"/>
  <c r="K3" i="8"/>
  <c r="L15" i="29"/>
  <c r="L14" i="33"/>
  <c r="K3" i="22"/>
  <c r="K14" i="22" s="1"/>
  <c r="I9" i="26" s="1"/>
  <c r="O41" i="29"/>
  <c r="P42" i="29"/>
  <c r="T50" i="29"/>
  <c r="U50" i="29" s="1"/>
  <c r="V50" i="29" s="1"/>
  <c r="W50" i="29" s="1"/>
  <c r="X50" i="29" s="1"/>
  <c r="T44" i="29"/>
  <c r="L7" i="25"/>
  <c r="K19" i="25"/>
  <c r="I25" i="40"/>
  <c r="H26" i="40"/>
  <c r="J25" i="40"/>
  <c r="E26" i="22" l="1"/>
  <c r="B33" i="26"/>
  <c r="B19" i="26"/>
  <c r="C19" i="26" s="1"/>
  <c r="G16" i="23"/>
  <c r="G18" i="23" s="1"/>
  <c r="I26" i="40"/>
  <c r="J26" i="40" s="1"/>
  <c r="D5" i="26"/>
  <c r="D4" i="26" s="1"/>
  <c r="F5" i="22"/>
  <c r="F17" i="22"/>
  <c r="D17" i="26"/>
  <c r="D11" i="26" s="1"/>
  <c r="F18" i="23"/>
  <c r="H35" i="19"/>
  <c r="L36" i="29"/>
  <c r="L34" i="33" s="1"/>
  <c r="L31" i="29"/>
  <c r="L29" i="33" s="1"/>
  <c r="L29" i="29"/>
  <c r="L27" i="33" s="1"/>
  <c r="L23" i="29"/>
  <c r="L21" i="33" s="1"/>
  <c r="L27" i="29"/>
  <c r="L25" i="33" s="1"/>
  <c r="L25" i="29"/>
  <c r="L23" i="33" s="1"/>
  <c r="L35" i="29"/>
  <c r="L33" i="33" s="1"/>
  <c r="L37" i="29"/>
  <c r="L35" i="33" s="1"/>
  <c r="L26" i="29"/>
  <c r="L24" i="33" s="1"/>
  <c r="L20" i="29"/>
  <c r="L28" i="29"/>
  <c r="L26" i="33" s="1"/>
  <c r="L21" i="29"/>
  <c r="L19" i="33" s="1"/>
  <c r="L34" i="29"/>
  <c r="L32" i="33" s="1"/>
  <c r="L33" i="29"/>
  <c r="L31" i="33" s="1"/>
  <c r="L22" i="29"/>
  <c r="L20" i="33" s="1"/>
  <c r="G5" i="22"/>
  <c r="E5" i="26"/>
  <c r="E4" i="26" s="1"/>
  <c r="K17" i="29"/>
  <c r="K13" i="29" s="1"/>
  <c r="J13" i="23" s="1"/>
  <c r="J10" i="23" s="1"/>
  <c r="J9" i="23" s="1"/>
  <c r="K18" i="33"/>
  <c r="K16" i="33" s="1"/>
  <c r="L3" i="23"/>
  <c r="L3" i="8"/>
  <c r="K3" i="11"/>
  <c r="K2" i="25"/>
  <c r="M15" i="29"/>
  <c r="L3" i="18"/>
  <c r="L3" i="19" s="1"/>
  <c r="J2" i="26"/>
  <c r="J30" i="26" s="1"/>
  <c r="M3" i="39"/>
  <c r="L3" i="22"/>
  <c r="L14" i="22" s="1"/>
  <c r="J9" i="26" s="1"/>
  <c r="L27" i="39"/>
  <c r="M14" i="33"/>
  <c r="K3" i="12"/>
  <c r="L5" i="40"/>
  <c r="G17" i="22"/>
  <c r="E17" i="26"/>
  <c r="E11" i="26" s="1"/>
  <c r="U44" i="29"/>
  <c r="V44" i="29" s="1"/>
  <c r="W44" i="29" s="1"/>
  <c r="X44" i="29" s="1"/>
  <c r="P41" i="29"/>
  <c r="Q42" i="29"/>
  <c r="Y50" i="29"/>
  <c r="K5" i="40"/>
  <c r="M7" i="25"/>
  <c r="L19" i="25"/>
  <c r="D18" i="26" l="1"/>
  <c r="D33" i="26" s="1"/>
  <c r="I35" i="19"/>
  <c r="F25" i="22"/>
  <c r="F26" i="22" s="1"/>
  <c r="E18" i="26"/>
  <c r="E33" i="26" s="1"/>
  <c r="H39" i="19"/>
  <c r="H8" i="23"/>
  <c r="H5" i="23" s="1"/>
  <c r="M20" i="29"/>
  <c r="M28" i="29"/>
  <c r="M26" i="33" s="1"/>
  <c r="M37" i="29"/>
  <c r="M35" i="33" s="1"/>
  <c r="M36" i="29"/>
  <c r="M34" i="33" s="1"/>
  <c r="M25" i="29"/>
  <c r="M23" i="33" s="1"/>
  <c r="M33" i="29"/>
  <c r="M31" i="33" s="1"/>
  <c r="M35" i="29"/>
  <c r="M33" i="33" s="1"/>
  <c r="M23" i="29"/>
  <c r="M21" i="33" s="1"/>
  <c r="M21" i="29"/>
  <c r="M19" i="33" s="1"/>
  <c r="M29" i="29"/>
  <c r="M27" i="33" s="1"/>
  <c r="M22" i="29"/>
  <c r="M20" i="33" s="1"/>
  <c r="M27" i="29"/>
  <c r="M25" i="33" s="1"/>
  <c r="M31" i="29"/>
  <c r="M29" i="33" s="1"/>
  <c r="M34" i="29"/>
  <c r="M32" i="33" s="1"/>
  <c r="M26" i="29"/>
  <c r="M24" i="33" s="1"/>
  <c r="G25" i="22"/>
  <c r="M3" i="8"/>
  <c r="L3" i="11"/>
  <c r="L3" i="12"/>
  <c r="K2" i="26"/>
  <c r="K30" i="26" s="1"/>
  <c r="N14" i="33"/>
  <c r="M3" i="18"/>
  <c r="M3" i="19" s="1"/>
  <c r="M3" i="22"/>
  <c r="M14" i="22" s="1"/>
  <c r="K9" i="26" s="1"/>
  <c r="M3" i="23"/>
  <c r="N15" i="29"/>
  <c r="N3" i="39"/>
  <c r="L2" i="25"/>
  <c r="M27" i="39"/>
  <c r="M5" i="40"/>
  <c r="L18" i="33"/>
  <c r="L16" i="33" s="1"/>
  <c r="L17" i="29"/>
  <c r="L13" i="29" s="1"/>
  <c r="K13" i="23" s="1"/>
  <c r="K10" i="23" s="1"/>
  <c r="K9" i="23" s="1"/>
  <c r="N7" i="25"/>
  <c r="M19" i="25"/>
  <c r="Q41" i="29"/>
  <c r="R42" i="29"/>
  <c r="Y44" i="29"/>
  <c r="L17" i="40"/>
  <c r="L25" i="40" s="1"/>
  <c r="K17" i="40"/>
  <c r="K25" i="40" s="1"/>
  <c r="K26" i="40" s="1"/>
  <c r="M17" i="40"/>
  <c r="D19" i="26" l="1"/>
  <c r="D20" i="26"/>
  <c r="E19" i="26"/>
  <c r="G26" i="22"/>
  <c r="J35" i="19"/>
  <c r="I39" i="19"/>
  <c r="I8" i="23"/>
  <c r="I5" i="23" s="1"/>
  <c r="E20" i="26"/>
  <c r="H16" i="23"/>
  <c r="H6" i="22"/>
  <c r="H17" i="23"/>
  <c r="H23" i="22" s="1"/>
  <c r="M25" i="40"/>
  <c r="N20" i="29"/>
  <c r="N35" i="29"/>
  <c r="N33" i="33" s="1"/>
  <c r="N37" i="29"/>
  <c r="N35" i="33" s="1"/>
  <c r="N27" i="29"/>
  <c r="N25" i="33" s="1"/>
  <c r="N34" i="29"/>
  <c r="N32" i="33" s="1"/>
  <c r="N25" i="29"/>
  <c r="N23" i="33" s="1"/>
  <c r="N22" i="29"/>
  <c r="N20" i="33" s="1"/>
  <c r="N33" i="29"/>
  <c r="N31" i="33" s="1"/>
  <c r="N26" i="29"/>
  <c r="N24" i="33" s="1"/>
  <c r="N31" i="29"/>
  <c r="N29" i="33" s="1"/>
  <c r="N28" i="29"/>
  <c r="N26" i="33" s="1"/>
  <c r="N23" i="29"/>
  <c r="N21" i="33" s="1"/>
  <c r="N21" i="29"/>
  <c r="N19" i="33" s="1"/>
  <c r="N36" i="29"/>
  <c r="N29" i="29"/>
  <c r="N27" i="33" s="1"/>
  <c r="L26" i="40"/>
  <c r="M26" i="40" s="1"/>
  <c r="N27" i="39"/>
  <c r="M3" i="11"/>
  <c r="N3" i="23"/>
  <c r="O14" i="33"/>
  <c r="M2" i="25"/>
  <c r="L2" i="26"/>
  <c r="L30" i="26" s="1"/>
  <c r="N3" i="8"/>
  <c r="O15" i="29"/>
  <c r="N3" i="22"/>
  <c r="N14" i="22" s="1"/>
  <c r="L9" i="26" s="1"/>
  <c r="M3" i="12"/>
  <c r="N3" i="18"/>
  <c r="N3" i="19" s="1"/>
  <c r="O3" i="39"/>
  <c r="M18" i="33"/>
  <c r="M16" i="33" s="1"/>
  <c r="M17" i="29"/>
  <c r="M13" i="29" s="1"/>
  <c r="L13" i="23" s="1"/>
  <c r="L10" i="23" s="1"/>
  <c r="L9" i="23" s="1"/>
  <c r="O7" i="25"/>
  <c r="N19" i="25"/>
  <c r="R41" i="29"/>
  <c r="S42" i="29"/>
  <c r="J39" i="19" l="1"/>
  <c r="J8" i="23"/>
  <c r="J5" i="23" s="1"/>
  <c r="K35" i="19"/>
  <c r="I6" i="22"/>
  <c r="I16" i="23"/>
  <c r="I17" i="23"/>
  <c r="I23" i="22" s="1"/>
  <c r="H5" i="22"/>
  <c r="F5" i="26"/>
  <c r="F4" i="26" s="1"/>
  <c r="F17" i="26"/>
  <c r="F11" i="26" s="1"/>
  <c r="H17" i="22"/>
  <c r="H18" i="23"/>
  <c r="O3" i="18"/>
  <c r="O3" i="19" s="1"/>
  <c r="P14" i="33"/>
  <c r="N3" i="12"/>
  <c r="O3" i="23"/>
  <c r="M2" i="26"/>
  <c r="M30" i="26" s="1"/>
  <c r="P3" i="39"/>
  <c r="O3" i="22"/>
  <c r="O14" i="22" s="1"/>
  <c r="M9" i="26" s="1"/>
  <c r="O27" i="39"/>
  <c r="O3" i="8"/>
  <c r="P15" i="29"/>
  <c r="N2" i="25"/>
  <c r="N3" i="11"/>
  <c r="O29" i="29"/>
  <c r="O27" i="33" s="1"/>
  <c r="O20" i="29"/>
  <c r="O27" i="29"/>
  <c r="O25" i="33" s="1"/>
  <c r="O28" i="29"/>
  <c r="O26" i="33" s="1"/>
  <c r="O26" i="29"/>
  <c r="O24" i="33" s="1"/>
  <c r="O35" i="29"/>
  <c r="O33" i="33" s="1"/>
  <c r="O37" i="29"/>
  <c r="O35" i="33" s="1"/>
  <c r="O34" i="29"/>
  <c r="O32" i="33" s="1"/>
  <c r="O31" i="29"/>
  <c r="O29" i="33" s="1"/>
  <c r="O25" i="29"/>
  <c r="O23" i="33" s="1"/>
  <c r="O33" i="29"/>
  <c r="O31" i="33" s="1"/>
  <c r="O23" i="29"/>
  <c r="O21" i="33" s="1"/>
  <c r="O22" i="29"/>
  <c r="O20" i="33" s="1"/>
  <c r="O21" i="29"/>
  <c r="O19" i="33" s="1"/>
  <c r="O36" i="29"/>
  <c r="O34" i="33" s="1"/>
  <c r="N34" i="33"/>
  <c r="N17" i="29"/>
  <c r="N13" i="29" s="1"/>
  <c r="M13" i="23" s="1"/>
  <c r="M10" i="23" s="1"/>
  <c r="M9" i="23" s="1"/>
  <c r="N18" i="33"/>
  <c r="N16" i="33" s="1"/>
  <c r="P7" i="25"/>
  <c r="O19" i="25"/>
  <c r="S41" i="29"/>
  <c r="T42" i="29"/>
  <c r="K8" i="23" l="1"/>
  <c r="K5" i="23" s="1"/>
  <c r="K39" i="19"/>
  <c r="J16" i="23"/>
  <c r="J17" i="23"/>
  <c r="J23" i="22" s="1"/>
  <c r="J6" i="22"/>
  <c r="L35" i="19"/>
  <c r="I18" i="23"/>
  <c r="G17" i="26"/>
  <c r="G11" i="26" s="1"/>
  <c r="I17" i="22"/>
  <c r="I5" i="22"/>
  <c r="G5" i="26"/>
  <c r="G4" i="26" s="1"/>
  <c r="F18" i="26"/>
  <c r="H25" i="22"/>
  <c r="H26" i="22" s="1"/>
  <c r="O17" i="29"/>
  <c r="O13" i="29" s="1"/>
  <c r="N13" i="23" s="1"/>
  <c r="N10" i="23" s="1"/>
  <c r="N9" i="23" s="1"/>
  <c r="O18" i="33"/>
  <c r="O16" i="33" s="1"/>
  <c r="P23" i="29"/>
  <c r="P21" i="33" s="1"/>
  <c r="P29" i="29"/>
  <c r="P27" i="33" s="1"/>
  <c r="P21" i="29"/>
  <c r="P19" i="33" s="1"/>
  <c r="P25" i="29"/>
  <c r="P23" i="33" s="1"/>
  <c r="P36" i="29"/>
  <c r="P34" i="33" s="1"/>
  <c r="P35" i="29"/>
  <c r="P33" i="33" s="1"/>
  <c r="P34" i="29"/>
  <c r="P32" i="33" s="1"/>
  <c r="P27" i="29"/>
  <c r="P25" i="33" s="1"/>
  <c r="P22" i="29"/>
  <c r="P20" i="33" s="1"/>
  <c r="P20" i="29"/>
  <c r="P31" i="29"/>
  <c r="P29" i="33" s="1"/>
  <c r="P28" i="29"/>
  <c r="P26" i="33" s="1"/>
  <c r="P33" i="29"/>
  <c r="P31" i="33" s="1"/>
  <c r="P37" i="29"/>
  <c r="P35" i="33" s="1"/>
  <c r="P26" i="29"/>
  <c r="P24" i="33" s="1"/>
  <c r="N2" i="26"/>
  <c r="N30" i="26" s="1"/>
  <c r="O2" i="25"/>
  <c r="Q3" i="39"/>
  <c r="P3" i="23"/>
  <c r="P3" i="8"/>
  <c r="Q15" i="29"/>
  <c r="P27" i="39"/>
  <c r="O3" i="11"/>
  <c r="P3" i="18"/>
  <c r="P3" i="19" s="1"/>
  <c r="P3" i="22"/>
  <c r="P14" i="22" s="1"/>
  <c r="N9" i="26" s="1"/>
  <c r="Q14" i="33"/>
  <c r="O3" i="12"/>
  <c r="Q7" i="25"/>
  <c r="P19" i="25"/>
  <c r="U42" i="29"/>
  <c r="T41" i="29"/>
  <c r="I25" i="22" l="1"/>
  <c r="I26" i="22" s="1"/>
  <c r="M35" i="19"/>
  <c r="L39" i="19"/>
  <c r="L8" i="23"/>
  <c r="L5" i="23" s="1"/>
  <c r="H17" i="26"/>
  <c r="H11" i="26" s="1"/>
  <c r="J17" i="22"/>
  <c r="G18" i="26"/>
  <c r="G33" i="26" s="1"/>
  <c r="J5" i="22"/>
  <c r="J25" i="22" s="1"/>
  <c r="H5" i="26"/>
  <c r="H4" i="26" s="1"/>
  <c r="H18" i="26" s="1"/>
  <c r="J18" i="23"/>
  <c r="K6" i="22"/>
  <c r="K17" i="23"/>
  <c r="K23" i="22" s="1"/>
  <c r="K16" i="23"/>
  <c r="F20" i="26"/>
  <c r="F33" i="26"/>
  <c r="F19" i="26"/>
  <c r="P3" i="12"/>
  <c r="P3" i="11"/>
  <c r="Q27" i="39"/>
  <c r="R14" i="33"/>
  <c r="O2" i="26"/>
  <c r="O30" i="26" s="1"/>
  <c r="R3" i="39"/>
  <c r="Q3" i="8"/>
  <c r="Q3" i="22"/>
  <c r="Q14" i="22" s="1"/>
  <c r="O9" i="26" s="1"/>
  <c r="Q3" i="18"/>
  <c r="Q3" i="19" s="1"/>
  <c r="R15" i="29"/>
  <c r="P2" i="25"/>
  <c r="Q3" i="23"/>
  <c r="H33" i="26"/>
  <c r="Q21" i="29"/>
  <c r="Q19" i="33" s="1"/>
  <c r="Q36" i="29"/>
  <c r="Q34" i="33" s="1"/>
  <c r="Q25" i="29"/>
  <c r="Q23" i="33" s="1"/>
  <c r="Q23" i="29"/>
  <c r="Q21" i="33" s="1"/>
  <c r="Q34" i="29"/>
  <c r="Q32" i="33" s="1"/>
  <c r="Q33" i="29"/>
  <c r="Q31" i="33" s="1"/>
  <c r="Q35" i="29"/>
  <c r="Q33" i="33" s="1"/>
  <c r="Q27" i="29"/>
  <c r="Q25" i="33" s="1"/>
  <c r="Q26" i="29"/>
  <c r="Q24" i="33" s="1"/>
  <c r="Q37" i="29"/>
  <c r="Q35" i="33" s="1"/>
  <c r="Q31" i="29"/>
  <c r="Q29" i="33" s="1"/>
  <c r="Q29" i="29"/>
  <c r="Q27" i="33" s="1"/>
  <c r="Q20" i="29"/>
  <c r="Q22" i="29"/>
  <c r="Q20" i="33" s="1"/>
  <c r="Q28" i="29"/>
  <c r="Q26" i="33" s="1"/>
  <c r="P18" i="33"/>
  <c r="P16" i="33" s="1"/>
  <c r="P17" i="29"/>
  <c r="P13" i="29" s="1"/>
  <c r="O13" i="23" s="1"/>
  <c r="O10" i="23" s="1"/>
  <c r="O9" i="23" s="1"/>
  <c r="R7" i="25"/>
  <c r="Q19" i="25"/>
  <c r="U41" i="29"/>
  <c r="V42" i="29"/>
  <c r="G19" i="26" l="1"/>
  <c r="H19" i="26" s="1"/>
  <c r="H20" i="26"/>
  <c r="G20" i="26"/>
  <c r="J26" i="22"/>
  <c r="M8" i="23"/>
  <c r="M5" i="23" s="1"/>
  <c r="M39" i="19"/>
  <c r="N35" i="19"/>
  <c r="I17" i="26"/>
  <c r="I11" i="26" s="1"/>
  <c r="K17" i="22"/>
  <c r="L6" i="22"/>
  <c r="L17" i="23"/>
  <c r="L23" i="22" s="1"/>
  <c r="L16" i="23"/>
  <c r="K18" i="23"/>
  <c r="K5" i="22"/>
  <c r="I5" i="26"/>
  <c r="I4" i="26" s="1"/>
  <c r="R20" i="29"/>
  <c r="R23" i="29"/>
  <c r="R21" i="33" s="1"/>
  <c r="R25" i="29"/>
  <c r="R23" i="33" s="1"/>
  <c r="R36" i="29"/>
  <c r="R34" i="33" s="1"/>
  <c r="R35" i="29"/>
  <c r="R33" i="33" s="1"/>
  <c r="R33" i="29"/>
  <c r="R31" i="33" s="1"/>
  <c r="R34" i="29"/>
  <c r="R32" i="33" s="1"/>
  <c r="R21" i="29"/>
  <c r="R19" i="33" s="1"/>
  <c r="R22" i="29"/>
  <c r="R20" i="33" s="1"/>
  <c r="R31" i="29"/>
  <c r="R29" i="33" s="1"/>
  <c r="R29" i="29"/>
  <c r="R27" i="33" s="1"/>
  <c r="R28" i="29"/>
  <c r="R26" i="33" s="1"/>
  <c r="R37" i="29"/>
  <c r="R35" i="33" s="1"/>
  <c r="R26" i="29"/>
  <c r="R24" i="33" s="1"/>
  <c r="R27" i="29"/>
  <c r="R25" i="33" s="1"/>
  <c r="Q18" i="33"/>
  <c r="Q16" i="33" s="1"/>
  <c r="Q17" i="29"/>
  <c r="Q13" i="29" s="1"/>
  <c r="P13" i="23" s="1"/>
  <c r="P10" i="23" s="1"/>
  <c r="P9" i="23" s="1"/>
  <c r="R3" i="18"/>
  <c r="R3" i="19" s="1"/>
  <c r="Q2" i="25"/>
  <c r="Q3" i="11"/>
  <c r="R3" i="8"/>
  <c r="Q3" i="12"/>
  <c r="P2" i="26"/>
  <c r="P30" i="26" s="1"/>
  <c r="S15" i="29"/>
  <c r="S14" i="33"/>
  <c r="R3" i="22"/>
  <c r="R14" i="22" s="1"/>
  <c r="P9" i="26" s="1"/>
  <c r="R27" i="39"/>
  <c r="S3" i="39"/>
  <c r="R3" i="23"/>
  <c r="S7" i="25"/>
  <c r="R19" i="25"/>
  <c r="V41" i="29"/>
  <c r="W42" i="29"/>
  <c r="I18" i="26" l="1"/>
  <c r="I33" i="26" s="1"/>
  <c r="K25" i="22"/>
  <c r="K26" i="22" s="1"/>
  <c r="N39" i="19"/>
  <c r="N8" i="23"/>
  <c r="N5" i="23" s="1"/>
  <c r="M17" i="23"/>
  <c r="M23" i="22" s="1"/>
  <c r="M16" i="23"/>
  <c r="M6" i="22"/>
  <c r="K5" i="26" s="1"/>
  <c r="L18" i="23"/>
  <c r="O35" i="19"/>
  <c r="J17" i="26"/>
  <c r="J11" i="26" s="1"/>
  <c r="L17" i="22"/>
  <c r="J5" i="26"/>
  <c r="J4" i="26" s="1"/>
  <c r="L5" i="22"/>
  <c r="R18" i="33"/>
  <c r="R16" i="33" s="1"/>
  <c r="P35" i="19" s="1"/>
  <c r="R17" i="29"/>
  <c r="R13" i="29" s="1"/>
  <c r="Q13" i="23" s="1"/>
  <c r="Q10" i="23" s="1"/>
  <c r="Q9" i="23" s="1"/>
  <c r="R2" i="25"/>
  <c r="S27" i="39"/>
  <c r="S3" i="22"/>
  <c r="S14" i="22" s="1"/>
  <c r="Q9" i="26" s="1"/>
  <c r="R3" i="11"/>
  <c r="T14" i="33"/>
  <c r="S3" i="23"/>
  <c r="S3" i="8"/>
  <c r="R3" i="12"/>
  <c r="Q2" i="26"/>
  <c r="Q30" i="26" s="1"/>
  <c r="T3" i="39"/>
  <c r="S3" i="18"/>
  <c r="S3" i="19" s="1"/>
  <c r="T15" i="29"/>
  <c r="S21" i="29"/>
  <c r="S19" i="33" s="1"/>
  <c r="S25" i="29"/>
  <c r="S23" i="33" s="1"/>
  <c r="S23" i="29"/>
  <c r="S21" i="33" s="1"/>
  <c r="S36" i="29"/>
  <c r="S34" i="33" s="1"/>
  <c r="S20" i="29"/>
  <c r="S33" i="29"/>
  <c r="S31" i="33" s="1"/>
  <c r="S28" i="29"/>
  <c r="S26" i="33" s="1"/>
  <c r="S34" i="29"/>
  <c r="S32" i="33" s="1"/>
  <c r="S35" i="29"/>
  <c r="S33" i="33" s="1"/>
  <c r="S22" i="29"/>
  <c r="S20" i="33" s="1"/>
  <c r="S29" i="29"/>
  <c r="S27" i="33" s="1"/>
  <c r="S31" i="29"/>
  <c r="S29" i="33" s="1"/>
  <c r="S27" i="29"/>
  <c r="S25" i="33" s="1"/>
  <c r="S26" i="29"/>
  <c r="S24" i="33" s="1"/>
  <c r="S37" i="29"/>
  <c r="S35" i="33" s="1"/>
  <c r="T7" i="25"/>
  <c r="S19" i="25"/>
  <c r="W41" i="29"/>
  <c r="X42" i="29"/>
  <c r="X41" i="29" s="1"/>
  <c r="I20" i="26" l="1"/>
  <c r="I19" i="26"/>
  <c r="J18" i="26"/>
  <c r="J33" i="26" s="1"/>
  <c r="M18" i="23"/>
  <c r="P39" i="19"/>
  <c r="P8" i="23"/>
  <c r="P5" i="23" s="1"/>
  <c r="P6" i="22" s="1"/>
  <c r="O8" i="23"/>
  <c r="O5" i="23" s="1"/>
  <c r="O39" i="19"/>
  <c r="N6" i="22"/>
  <c r="N17" i="23"/>
  <c r="N23" i="22" s="1"/>
  <c r="N16" i="23"/>
  <c r="K17" i="26"/>
  <c r="K11" i="26" s="1"/>
  <c r="M17" i="22"/>
  <c r="L25" i="22"/>
  <c r="L26" i="22" s="1"/>
  <c r="Y42" i="29"/>
  <c r="Y41" i="29" s="1"/>
  <c r="S18" i="33"/>
  <c r="S16" i="33" s="1"/>
  <c r="R35" i="19" s="1"/>
  <c r="S17" i="29"/>
  <c r="S13" i="29" s="1"/>
  <c r="R13" i="23" s="1"/>
  <c r="R10" i="23" s="1"/>
  <c r="R9" i="23" s="1"/>
  <c r="T36" i="29"/>
  <c r="T34" i="33" s="1"/>
  <c r="T20" i="29"/>
  <c r="T22" i="29"/>
  <c r="T20" i="33" s="1"/>
  <c r="T25" i="29"/>
  <c r="T23" i="33" s="1"/>
  <c r="T28" i="29"/>
  <c r="T26" i="33" s="1"/>
  <c r="T31" i="29"/>
  <c r="T29" i="33" s="1"/>
  <c r="T29" i="29"/>
  <c r="T27" i="33" s="1"/>
  <c r="T21" i="29"/>
  <c r="T19" i="33" s="1"/>
  <c r="T23" i="29"/>
  <c r="T21" i="33" s="1"/>
  <c r="T35" i="29"/>
  <c r="T33" i="33" s="1"/>
  <c r="T26" i="29"/>
  <c r="T24" i="33" s="1"/>
  <c r="T34" i="29"/>
  <c r="T32" i="33" s="1"/>
  <c r="T37" i="29"/>
  <c r="T35" i="33" s="1"/>
  <c r="T27" i="29"/>
  <c r="T25" i="33" s="1"/>
  <c r="T33" i="29"/>
  <c r="T31" i="33" s="1"/>
  <c r="U15" i="29"/>
  <c r="U3" i="39"/>
  <c r="T27" i="39"/>
  <c r="R2" i="26"/>
  <c r="R30" i="26" s="1"/>
  <c r="T3" i="8"/>
  <c r="S3" i="11"/>
  <c r="T3" i="23"/>
  <c r="S3" i="12"/>
  <c r="T3" i="18"/>
  <c r="T3" i="19" s="1"/>
  <c r="S2" i="25"/>
  <c r="U14" i="33"/>
  <c r="T3" i="22"/>
  <c r="T14" i="22" s="1"/>
  <c r="R9" i="26" s="1"/>
  <c r="U7" i="25"/>
  <c r="T19" i="25"/>
  <c r="P16" i="23" l="1"/>
  <c r="J19" i="26"/>
  <c r="J20" i="26"/>
  <c r="P17" i="23"/>
  <c r="P23" i="22" s="1"/>
  <c r="P17" i="22" s="1"/>
  <c r="Q35" i="19"/>
  <c r="L17" i="26"/>
  <c r="L11" i="26" s="1"/>
  <c r="N17" i="22"/>
  <c r="N18" i="23"/>
  <c r="L5" i="26"/>
  <c r="L4" i="26" s="1"/>
  <c r="N5" i="22"/>
  <c r="O17" i="23"/>
  <c r="O23" i="22" s="1"/>
  <c r="O16" i="23"/>
  <c r="O6" i="22"/>
  <c r="U29" i="29"/>
  <c r="U27" i="33" s="1"/>
  <c r="U31" i="29"/>
  <c r="U29" i="33" s="1"/>
  <c r="U22" i="29"/>
  <c r="U20" i="33" s="1"/>
  <c r="U23" i="29"/>
  <c r="U21" i="33" s="1"/>
  <c r="U27" i="29"/>
  <c r="U25" i="33" s="1"/>
  <c r="U37" i="29"/>
  <c r="U35" i="33" s="1"/>
  <c r="U28" i="29"/>
  <c r="U26" i="33" s="1"/>
  <c r="U34" i="29"/>
  <c r="U32" i="33" s="1"/>
  <c r="U35" i="29"/>
  <c r="U33" i="33" s="1"/>
  <c r="U26" i="29"/>
  <c r="U36" i="29"/>
  <c r="U34" i="33" s="1"/>
  <c r="U21" i="29"/>
  <c r="U19" i="33" s="1"/>
  <c r="U25" i="29"/>
  <c r="U23" i="33" s="1"/>
  <c r="U20" i="29"/>
  <c r="U18" i="33" s="1"/>
  <c r="U33" i="29"/>
  <c r="U31" i="33" s="1"/>
  <c r="T18" i="33"/>
  <c r="T16" i="33" s="1"/>
  <c r="S35" i="19" s="1"/>
  <c r="T17" i="29"/>
  <c r="T13" i="29" s="1"/>
  <c r="S13" i="23" s="1"/>
  <c r="S10" i="23" s="1"/>
  <c r="S9" i="23" s="1"/>
  <c r="R8" i="23"/>
  <c r="R5" i="23" s="1"/>
  <c r="R39" i="19"/>
  <c r="P5" i="22"/>
  <c r="N5" i="26"/>
  <c r="N4" i="26" s="1"/>
  <c r="U3" i="18"/>
  <c r="U3" i="19" s="1"/>
  <c r="U3" i="8"/>
  <c r="U3" i="22"/>
  <c r="U14" i="22" s="1"/>
  <c r="S9" i="26" s="1"/>
  <c r="U27" i="39"/>
  <c r="S2" i="26"/>
  <c r="S30" i="26" s="1"/>
  <c r="V15" i="29"/>
  <c r="T3" i="12"/>
  <c r="U3" i="23"/>
  <c r="V14" i="33"/>
  <c r="T3" i="11"/>
  <c r="V3" i="39"/>
  <c r="T2" i="25"/>
  <c r="V7" i="25"/>
  <c r="V19" i="25" s="1"/>
  <c r="U19" i="25"/>
  <c r="N17" i="26" l="1"/>
  <c r="N11" i="26" s="1"/>
  <c r="P18" i="23"/>
  <c r="N25" i="22"/>
  <c r="O18" i="23"/>
  <c r="L18" i="26"/>
  <c r="L33" i="26" s="1"/>
  <c r="M5" i="26"/>
  <c r="M4" i="26" s="1"/>
  <c r="O5" i="22"/>
  <c r="M17" i="26"/>
  <c r="M11" i="26" s="1"/>
  <c r="O17" i="22"/>
  <c r="Q39" i="19"/>
  <c r="Q8" i="23"/>
  <c r="Q5" i="23" s="1"/>
  <c r="P25" i="22"/>
  <c r="V31" i="29"/>
  <c r="V29" i="33" s="1"/>
  <c r="V29" i="29"/>
  <c r="V27" i="33" s="1"/>
  <c r="V20" i="29"/>
  <c r="V23" i="29"/>
  <c r="V21" i="33" s="1"/>
  <c r="V22" i="29"/>
  <c r="V20" i="33" s="1"/>
  <c r="V35" i="29"/>
  <c r="V33" i="33" s="1"/>
  <c r="V34" i="29"/>
  <c r="V32" i="33" s="1"/>
  <c r="V28" i="29"/>
  <c r="V26" i="33" s="1"/>
  <c r="V37" i="29"/>
  <c r="V35" i="33" s="1"/>
  <c r="V27" i="29"/>
  <c r="V25" i="33" s="1"/>
  <c r="V26" i="29"/>
  <c r="V24" i="33" s="1"/>
  <c r="V33" i="29"/>
  <c r="V31" i="33" s="1"/>
  <c r="V36" i="29"/>
  <c r="V34" i="33" s="1"/>
  <c r="V21" i="29"/>
  <c r="V19" i="33" s="1"/>
  <c r="V25" i="29"/>
  <c r="V23" i="33" s="1"/>
  <c r="R16" i="23"/>
  <c r="R6" i="22"/>
  <c r="R17" i="23"/>
  <c r="R23" i="22" s="1"/>
  <c r="S8" i="23"/>
  <c r="S5" i="23" s="1"/>
  <c r="S39" i="19"/>
  <c r="W3" i="39"/>
  <c r="W15" i="29"/>
  <c r="V3" i="8"/>
  <c r="U3" i="12"/>
  <c r="W14" i="33"/>
  <c r="U3" i="11"/>
  <c r="V27" i="39"/>
  <c r="T2" i="26"/>
  <c r="T30" i="26" s="1"/>
  <c r="V3" i="22"/>
  <c r="V14" i="22" s="1"/>
  <c r="T9" i="26" s="1"/>
  <c r="V3" i="18"/>
  <c r="V3" i="19" s="1"/>
  <c r="U2" i="25"/>
  <c r="V3" i="23"/>
  <c r="N18" i="26"/>
  <c r="N33" i="26" s="1"/>
  <c r="U17" i="29"/>
  <c r="U13" i="29" s="1"/>
  <c r="T13" i="23" s="1"/>
  <c r="T10" i="23" s="1"/>
  <c r="T9" i="23" s="1"/>
  <c r="U24" i="33"/>
  <c r="U16" i="33" s="1"/>
  <c r="T35" i="19" s="1"/>
  <c r="Q17" i="23" l="1"/>
  <c r="Q23" i="22" s="1"/>
  <c r="Q16" i="23"/>
  <c r="Q6" i="22"/>
  <c r="O25" i="22"/>
  <c r="M18" i="26"/>
  <c r="M33" i="26" s="1"/>
  <c r="T8" i="23"/>
  <c r="T5" i="23" s="1"/>
  <c r="T39" i="19"/>
  <c r="R17" i="22"/>
  <c r="P17" i="26"/>
  <c r="P11" i="26" s="1"/>
  <c r="R18" i="23"/>
  <c r="V18" i="33"/>
  <c r="V16" i="33" s="1"/>
  <c r="U35" i="19" s="1"/>
  <c r="U39" i="19" s="1"/>
  <c r="V17" i="29"/>
  <c r="V13" i="29" s="1"/>
  <c r="U13" i="23" s="1"/>
  <c r="U10" i="23" s="1"/>
  <c r="U9" i="23" s="1"/>
  <c r="W31" i="29"/>
  <c r="W29" i="33" s="1"/>
  <c r="W36" i="29"/>
  <c r="W34" i="33" s="1"/>
  <c r="W20" i="29"/>
  <c r="W21" i="29"/>
  <c r="W19" i="33" s="1"/>
  <c r="W33" i="29"/>
  <c r="W31" i="33" s="1"/>
  <c r="W27" i="29"/>
  <c r="W25" i="33" s="1"/>
  <c r="W37" i="29"/>
  <c r="W35" i="33" s="1"/>
  <c r="W28" i="29"/>
  <c r="W26" i="33" s="1"/>
  <c r="W34" i="29"/>
  <c r="W32" i="33" s="1"/>
  <c r="W35" i="29"/>
  <c r="W33" i="33" s="1"/>
  <c r="W26" i="29"/>
  <c r="W24" i="33" s="1"/>
  <c r="W29" i="29"/>
  <c r="W27" i="33" s="1"/>
  <c r="W23" i="29"/>
  <c r="W22" i="29"/>
  <c r="W25" i="29"/>
  <c r="X14" i="33"/>
  <c r="V3" i="11"/>
  <c r="V2" i="25"/>
  <c r="W3" i="22"/>
  <c r="W14" i="22" s="1"/>
  <c r="U9" i="26" s="1"/>
  <c r="U2" i="26"/>
  <c r="U30" i="26" s="1"/>
  <c r="X15" i="29"/>
  <c r="W27" i="39"/>
  <c r="W3" i="23"/>
  <c r="W3" i="18"/>
  <c r="W3" i="19" s="1"/>
  <c r="W3" i="8"/>
  <c r="V3" i="12"/>
  <c r="S6" i="22"/>
  <c r="S17" i="23"/>
  <c r="S23" i="22" s="1"/>
  <c r="S16" i="23"/>
  <c r="R5" i="22"/>
  <c r="P5" i="26"/>
  <c r="P4" i="26" s="1"/>
  <c r="Q18" i="23" l="1"/>
  <c r="Q5" i="22"/>
  <c r="O5" i="26"/>
  <c r="O4" i="26" s="1"/>
  <c r="O17" i="26"/>
  <c r="O11" i="26" s="1"/>
  <c r="Q17" i="22"/>
  <c r="R25" i="22"/>
  <c r="U8" i="23"/>
  <c r="U5" i="23" s="1"/>
  <c r="P18" i="26"/>
  <c r="P33" i="26" s="1"/>
  <c r="S18" i="23"/>
  <c r="Q5" i="26"/>
  <c r="Q4" i="26" s="1"/>
  <c r="S5" i="22"/>
  <c r="X20" i="29"/>
  <c r="Y20" i="29" s="1"/>
  <c r="X23" i="29"/>
  <c r="X21" i="33" s="1"/>
  <c r="X36" i="29"/>
  <c r="X25" i="29"/>
  <c r="X23" i="33" s="1"/>
  <c r="X22" i="29"/>
  <c r="X20" i="33" s="1"/>
  <c r="X35" i="29"/>
  <c r="X28" i="29"/>
  <c r="X33" i="29"/>
  <c r="X34" i="29"/>
  <c r="X37" i="29"/>
  <c r="X31" i="29"/>
  <c r="X29" i="29"/>
  <c r="X21" i="29"/>
  <c r="X27" i="29"/>
  <c r="X26" i="29"/>
  <c r="W20" i="33"/>
  <c r="Y22" i="29"/>
  <c r="W18" i="33"/>
  <c r="W17" i="29"/>
  <c r="W13" i="29" s="1"/>
  <c r="V13" i="23" s="1"/>
  <c r="V10" i="23" s="1"/>
  <c r="V9" i="23" s="1"/>
  <c r="Q17" i="26"/>
  <c r="Q11" i="26" s="1"/>
  <c r="S17" i="22"/>
  <c r="W23" i="33"/>
  <c r="Y25" i="29"/>
  <c r="W21" i="33"/>
  <c r="T17" i="23"/>
  <c r="T23" i="22" s="1"/>
  <c r="T16" i="23"/>
  <c r="T6" i="22"/>
  <c r="M12" i="22"/>
  <c r="Y23" i="29" l="1"/>
  <c r="O18" i="26"/>
  <c r="O33" i="26" s="1"/>
  <c r="Q25" i="22"/>
  <c r="U17" i="23"/>
  <c r="U23" i="22" s="1"/>
  <c r="U6" i="22"/>
  <c r="U16" i="23"/>
  <c r="U18" i="23" s="1"/>
  <c r="T18" i="23"/>
  <c r="W16" i="33"/>
  <c r="V35" i="19" s="1"/>
  <c r="X24" i="33"/>
  <c r="Y24" i="33" s="1"/>
  <c r="Y26" i="29"/>
  <c r="X27" i="33"/>
  <c r="Y27" i="33" s="1"/>
  <c r="Y29" i="29"/>
  <c r="Y34" i="29"/>
  <c r="X32" i="33"/>
  <c r="Y32" i="33" s="1"/>
  <c r="Y28" i="29"/>
  <c r="X26" i="33"/>
  <c r="Y26" i="33" s="1"/>
  <c r="Y20" i="33"/>
  <c r="X34" i="33"/>
  <c r="Y34" i="33" s="1"/>
  <c r="Y36" i="29"/>
  <c r="Y21" i="33"/>
  <c r="S25" i="22"/>
  <c r="T5" i="22"/>
  <c r="R5" i="26"/>
  <c r="R4" i="26" s="1"/>
  <c r="T17" i="22"/>
  <c r="R17" i="26"/>
  <c r="R11" i="26" s="1"/>
  <c r="Y27" i="29"/>
  <c r="X25" i="33"/>
  <c r="Y25" i="33" s="1"/>
  <c r="Y21" i="29"/>
  <c r="X19" i="33"/>
  <c r="Y19" i="33" s="1"/>
  <c r="Y31" i="29"/>
  <c r="X29" i="33"/>
  <c r="Y29" i="33" s="1"/>
  <c r="Y37" i="29"/>
  <c r="X35" i="33"/>
  <c r="Y35" i="33" s="1"/>
  <c r="Y33" i="29"/>
  <c r="X31" i="33"/>
  <c r="Y31" i="33" s="1"/>
  <c r="Y35" i="29"/>
  <c r="X33" i="33"/>
  <c r="Y33" i="33" s="1"/>
  <c r="Y23" i="33"/>
  <c r="X18" i="33"/>
  <c r="X17" i="29"/>
  <c r="X13" i="29" s="1"/>
  <c r="W13" i="23" s="1"/>
  <c r="W10" i="23" s="1"/>
  <c r="W9" i="23" s="1"/>
  <c r="Q18" i="26"/>
  <c r="Q33" i="26" s="1"/>
  <c r="M11" i="22"/>
  <c r="M5" i="22" s="1"/>
  <c r="M25" i="22" s="1"/>
  <c r="M26" i="22" s="1"/>
  <c r="N26" i="22" s="1"/>
  <c r="O26" i="22" s="1"/>
  <c r="P26" i="22" s="1"/>
  <c r="K7" i="26"/>
  <c r="K6" i="26" s="1"/>
  <c r="K4" i="26" s="1"/>
  <c r="K18" i="26" s="1"/>
  <c r="Q26" i="22" l="1"/>
  <c r="R26" i="22" s="1"/>
  <c r="S26" i="22" s="1"/>
  <c r="X16" i="33"/>
  <c r="W35" i="19" s="1"/>
  <c r="W39" i="19" s="1"/>
  <c r="S5" i="26"/>
  <c r="S4" i="26" s="1"/>
  <c r="U5" i="22"/>
  <c r="U17" i="22"/>
  <c r="S17" i="26"/>
  <c r="S11" i="26" s="1"/>
  <c r="Y17" i="29"/>
  <c r="Y13" i="29" s="1"/>
  <c r="W12" i="22" s="1"/>
  <c r="T25" i="22"/>
  <c r="V39" i="19"/>
  <c r="V8" i="23"/>
  <c r="V5" i="23" s="1"/>
  <c r="R18" i="26"/>
  <c r="R33" i="26" s="1"/>
  <c r="Y18" i="33"/>
  <c r="K33" i="26"/>
  <c r="K20" i="26"/>
  <c r="L20" i="26"/>
  <c r="P20" i="26"/>
  <c r="M20" i="26"/>
  <c r="O20" i="26"/>
  <c r="N20" i="26"/>
  <c r="K19" i="26"/>
  <c r="L19" i="26" s="1"/>
  <c r="M19" i="26" s="1"/>
  <c r="N19" i="26" s="1"/>
  <c r="O19" i="26" s="1"/>
  <c r="P19" i="26" s="1"/>
  <c r="Q19" i="26" s="1"/>
  <c r="Q20" i="26"/>
  <c r="W8" i="23" l="1"/>
  <c r="W5" i="23" s="1"/>
  <c r="W6" i="22" s="1"/>
  <c r="T26" i="22"/>
  <c r="W17" i="23"/>
  <c r="W23" i="22" s="1"/>
  <c r="W17" i="22" s="1"/>
  <c r="Y35" i="19"/>
  <c r="W16" i="23"/>
  <c r="U25" i="22"/>
  <c r="R20" i="26"/>
  <c r="R19" i="26"/>
  <c r="S18" i="26"/>
  <c r="V17" i="23"/>
  <c r="V23" i="22" s="1"/>
  <c r="V16" i="23"/>
  <c r="V6" i="22"/>
  <c r="U7" i="26"/>
  <c r="U6" i="26" s="1"/>
  <c r="W11" i="22"/>
  <c r="W5" i="22" s="1"/>
  <c r="W18" i="23"/>
  <c r="U5" i="26"/>
  <c r="U17" i="26"/>
  <c r="U11" i="26" s="1"/>
  <c r="U26" i="22" l="1"/>
  <c r="U4" i="26"/>
  <c r="U18" i="26" s="1"/>
  <c r="V18" i="23"/>
  <c r="S33" i="26"/>
  <c r="S20" i="26"/>
  <c r="S19" i="26"/>
  <c r="T5" i="26"/>
  <c r="T4" i="26" s="1"/>
  <c r="V5" i="22"/>
  <c r="V17" i="22"/>
  <c r="T17" i="26"/>
  <c r="T11" i="26" s="1"/>
  <c r="W25" i="22"/>
  <c r="V25" i="22" l="1"/>
  <c r="V26" i="22" s="1"/>
  <c r="W26" i="22" s="1"/>
  <c r="T18" i="26"/>
  <c r="U33" i="26"/>
  <c r="U20" i="26"/>
  <c r="B34" i="26" s="1"/>
  <c r="T33" i="26" l="1"/>
  <c r="B35" i="26" s="1"/>
  <c r="T19" i="26"/>
  <c r="U19" i="26" s="1"/>
  <c r="T20" i="26"/>
</calcChain>
</file>

<file path=xl/comments1.xml><?xml version="1.0" encoding="utf-8"?>
<comments xmlns="http://schemas.openxmlformats.org/spreadsheetml/2006/main">
  <authors>
    <author>m</author>
  </authors>
  <commentList>
    <comment ref="A13" authorId="0" shapeId="0">
      <text>
        <r>
          <rPr>
            <b/>
            <sz val="9"/>
            <color indexed="81"/>
            <rFont val="Tahoma"/>
            <family val="2"/>
            <charset val="238"/>
          </rPr>
          <t xml:space="preserve"> razdoblje u kojem projekt daje ekonomski prihvatljive koristi i troškove, a povrat investicije i otplata kredita je realizirana unutar tog razdoblja. 
Minimalni ekonomski vijek trajanja projekta mora biti 5 godina od datuma završetka izvedbe projekta. Godina početka ulaganja treba biti uključena u ekonomski vijek trajanja projekta.</t>
        </r>
        <r>
          <rPr>
            <sz val="9"/>
            <color indexed="81"/>
            <rFont val="Tahoma"/>
            <family val="2"/>
            <charset val="238"/>
          </rPr>
          <t xml:space="preserve">
</t>
        </r>
      </text>
    </comment>
  </commentList>
</comments>
</file>

<file path=xl/comments2.xml><?xml version="1.0" encoding="utf-8"?>
<comments xmlns="http://schemas.openxmlformats.org/spreadsheetml/2006/main">
  <authors>
    <author>ana.jurkovic</author>
  </authors>
  <commentList>
    <comment ref="H2" authorId="0" shapeId="0">
      <text>
        <r>
          <rPr>
            <sz val="9"/>
            <color indexed="81"/>
            <rFont val="Tahoma"/>
            <family val="2"/>
            <charset val="238"/>
          </rPr>
          <t xml:space="preserve">Popuniti sukladno stavkama iz pripadajućeg retka iz kolone F ("Ukupno") i poštujući UPUTU ispod tablice 
</t>
        </r>
      </text>
    </comment>
    <comment ref="I2" authorId="0" shapeId="0">
      <text>
        <r>
          <rPr>
            <sz val="9"/>
            <color indexed="81"/>
            <rFont val="Tahoma"/>
            <family val="2"/>
            <charset val="238"/>
          </rPr>
          <t xml:space="preserve">Intenzitet potpore potrebno je odrediti sukladno odredbama Pravilnika za utvrđivanje intenziteta potpore 
</t>
        </r>
      </text>
    </comment>
    <comment ref="C3" authorId="0" shapeId="0">
      <text>
        <r>
          <rPr>
            <b/>
            <sz val="9"/>
            <color indexed="81"/>
            <rFont val="Tahoma"/>
            <family val="2"/>
            <charset val="238"/>
          </rPr>
          <t xml:space="preserve">Unesite prvu godinu ulaganja </t>
        </r>
      </text>
    </comment>
    <comment ref="J30" authorId="0" shapeId="0">
      <text>
        <r>
          <rPr>
            <sz val="9"/>
            <color indexed="81"/>
            <rFont val="Tahoma"/>
            <family val="2"/>
            <charset val="238"/>
          </rPr>
          <t xml:space="preserve">Ukupni iznos EPFRR potpore;  Iznos mora biti u skladu s iznosom ukupnog iznosa potpore iz prijavnog obrasca 
</t>
        </r>
      </text>
    </comment>
  </commentList>
</comments>
</file>

<file path=xl/comments3.xml><?xml version="1.0" encoding="utf-8"?>
<comments xmlns="http://schemas.openxmlformats.org/spreadsheetml/2006/main">
  <authors>
    <author>ana.jurkovic</author>
  </authors>
  <commentList>
    <comment ref="C40" authorId="0" shapeId="0">
      <text>
        <r>
          <rPr>
            <sz val="9"/>
            <color indexed="81"/>
            <rFont val="Tahoma"/>
            <family val="2"/>
            <charset val="238"/>
          </rPr>
          <t xml:space="preserve">na dan 31.12. prethodne financijske godine
</t>
        </r>
      </text>
    </comment>
  </commentList>
</comments>
</file>

<file path=xl/comments4.xml><?xml version="1.0" encoding="utf-8"?>
<comments xmlns="http://schemas.openxmlformats.org/spreadsheetml/2006/main">
  <authors>
    <author>ana.jurkovic</author>
  </authors>
  <commentList>
    <comment ref="A21" authorId="0" shapeId="0">
      <text>
        <r>
          <rPr>
            <sz val="9"/>
            <color indexed="81"/>
            <rFont val="Tahoma"/>
            <family val="2"/>
            <charset val="238"/>
          </rPr>
          <t>Opišite kredit kojim planirate financirati navedeno ulaganje (naziv financijske institucije, kamatnu stopu, rok otplate, grace period (ukoliko postoji), razdoblje iskorištavanja kredita, datum i kraj počeka i otplate kredita, naknade za obradu kredita, interkalarne kamate…i druge slične naknade ili provizije)). Ukoliko postoji ili ste ga pripremili, priložite plan otplate kredita.</t>
        </r>
      </text>
    </comment>
    <comment ref="A22" authorId="0" shapeId="0">
      <text>
        <r>
          <rPr>
            <sz val="9"/>
            <color indexed="81"/>
            <rFont val="Tahoma"/>
            <family val="2"/>
            <charset val="238"/>
          </rPr>
          <t xml:space="preserve">Ukoliko postoji više od jednog kredita, kojim planirate financirati navedeno ulaganje, navedite kreditne uvjete za svaki pojedinačni kredit (naziv financijske institucije, kamatnu stopu, rok otplate, grace period (ukoliko postoji), razdoblje iskorištavanja kredita, datum i kraj počeka i otplate kredita, naknade za obradu kredita, interkalarne kamate…i druge slične naknade ili provizije)), a tablicu u dijelu "KREDIT-PROJEKT-2" popunite zbirno za sve navedene kredite. Ukoliko postoje ili ste ih pripremili, priložite planove otplate za navedene kredite.       
</t>
        </r>
      </text>
    </comment>
    <comment ref="A23" authorId="0" shapeId="0">
      <text>
        <r>
          <rPr>
            <sz val="9"/>
            <color indexed="81"/>
            <rFont val="Tahoma"/>
            <family val="2"/>
            <charset val="238"/>
          </rPr>
          <t xml:space="preserve">Ukoliko postoji više od jednog postojećeg kredita, navedite kreditne uvjete za svaki pojedinačni kredit (naziv financijske institucije, ostatak duga, kamatnu stopu, ostatak  roka otplate), a tablicu u dijelu "Ostali krediti" popunite zbirno za sve navedene kredite. Ukoliko postoje ili ste ih pripremili, priložite otplatne planove za postojeće kredite.   
</t>
        </r>
      </text>
    </comment>
  </commentList>
</comments>
</file>

<file path=xl/comments5.xml><?xml version="1.0" encoding="utf-8"?>
<comments xmlns="http://schemas.openxmlformats.org/spreadsheetml/2006/main">
  <authors>
    <author>ana.jurkovic</author>
  </authors>
  <commentList>
    <comment ref="A15" authorId="0" shapeId="0">
      <text>
        <r>
          <rPr>
            <sz val="9"/>
            <color indexed="81"/>
            <rFont val="Tahoma"/>
            <family val="2"/>
            <charset val="238"/>
          </rPr>
          <t xml:space="preserve">unesite ukupni očekivani iznos u financijski tok (koji će biti prenesen i u ekonomski tok) u godini u kojoj će se dogoditi. Ako se dodjela sredstava već dogodila ranije, ne unosite ih u financijski tok.                                                                                                                
</t>
        </r>
      </text>
    </comment>
  </commentList>
</comments>
</file>

<file path=xl/sharedStrings.xml><?xml version="1.0" encoding="utf-8"?>
<sst xmlns="http://schemas.openxmlformats.org/spreadsheetml/2006/main" count="432" uniqueCount="343">
  <si>
    <t>IRR per year  (HIDE)</t>
  </si>
  <si>
    <t>2.1.</t>
  </si>
  <si>
    <t>3.1.</t>
  </si>
  <si>
    <t>3.2.</t>
  </si>
  <si>
    <t>3.3.</t>
  </si>
  <si>
    <t>3.4.</t>
  </si>
  <si>
    <t>Dugotrajna imovina</t>
  </si>
  <si>
    <t>Nabavna vrijednost</t>
  </si>
  <si>
    <t>Stopa amortizacije</t>
  </si>
  <si>
    <t>Ostatak vrijednosti</t>
  </si>
  <si>
    <t>2.3.</t>
  </si>
  <si>
    <t>2.4.</t>
  </si>
  <si>
    <t>2.2.</t>
  </si>
  <si>
    <t>3.5.</t>
  </si>
  <si>
    <t>5.1.</t>
  </si>
  <si>
    <t>5.2.</t>
  </si>
  <si>
    <t>5.3.</t>
  </si>
  <si>
    <t>5.4.</t>
  </si>
  <si>
    <t>5.5.</t>
  </si>
  <si>
    <t>4.1.</t>
  </si>
  <si>
    <t>4.2.</t>
  </si>
  <si>
    <t>4.3.</t>
  </si>
  <si>
    <t>4.4.</t>
  </si>
  <si>
    <t>4.5.</t>
  </si>
  <si>
    <t>8.1.</t>
  </si>
  <si>
    <t>8.2.</t>
  </si>
  <si>
    <t>8.3.</t>
  </si>
  <si>
    <t>8.4.</t>
  </si>
  <si>
    <t>8.5.</t>
  </si>
  <si>
    <t>Primitak potpore</t>
  </si>
  <si>
    <t>%</t>
  </si>
  <si>
    <t>1.</t>
  </si>
  <si>
    <t>2.</t>
  </si>
  <si>
    <t>3.</t>
  </si>
  <si>
    <t>4.</t>
  </si>
  <si>
    <t>6.</t>
  </si>
  <si>
    <t>Claimed amount of IPARD support from application  form:</t>
  </si>
  <si>
    <t>Economic life of the project</t>
  </si>
  <si>
    <t>Economic life of the project:</t>
  </si>
  <si>
    <t>Month and year of allocation of support:</t>
  </si>
  <si>
    <t>Form of the applicant in the Bussines plan/Investment study</t>
  </si>
  <si>
    <t>(hidden)</t>
  </si>
  <si>
    <t>2. Faks</t>
  </si>
  <si>
    <t>3. Telefon</t>
  </si>
  <si>
    <t>Iznos potpore:</t>
  </si>
  <si>
    <t>Ekonomski vijek projekta</t>
  </si>
  <si>
    <t>Prva godina ulaganja</t>
  </si>
  <si>
    <t>Stavka</t>
  </si>
  <si>
    <t>Planirane godine</t>
  </si>
  <si>
    <t>Ukupno</t>
  </si>
  <si>
    <t>A. UKUPNI TROŠKOVI PROJEKTA (PRIHVATLJIVE+NEPRIHVATLJIVE STAVKE)</t>
  </si>
  <si>
    <t>Zemljište</t>
  </si>
  <si>
    <t>Građevine</t>
  </si>
  <si>
    <t>Oprema</t>
  </si>
  <si>
    <t>Osnivačka ulaganja</t>
  </si>
  <si>
    <t xml:space="preserve">Ukupni iznos ulaganja u dugotrajnu imovinu </t>
  </si>
  <si>
    <t>2. Krediti</t>
  </si>
  <si>
    <t>- polazište za izradu strukture i dinamike ulaganja je nabavna vrijednost te imovine, dopunjena s potrebnim informacijama u pogledu dinamike izvođenja radova u fazi izvedbe projekta i  uvjeta financiranja.</t>
  </si>
  <si>
    <t>- podaci o strukturi i dinamici ulaganja u dugotrajnu imovinu čine osnovu za obračun amortizacije</t>
  </si>
  <si>
    <t>Prethodna godina</t>
  </si>
  <si>
    <t>UPUTE:</t>
  </si>
  <si>
    <t>Sirovine</t>
  </si>
  <si>
    <t>Energija</t>
  </si>
  <si>
    <t>Usluge</t>
  </si>
  <si>
    <t>Ostali troškovi</t>
  </si>
  <si>
    <t>Planirane godine u HRK</t>
  </si>
  <si>
    <t xml:space="preserve">Stavka </t>
  </si>
  <si>
    <t>- Ispunite tablicu u skladu s planom zapošljavanja i prosječnim bruto plaćama</t>
  </si>
  <si>
    <t>Naziv proizvoda</t>
  </si>
  <si>
    <t>- razdvojite svoje poslovanje u zasebne jedinice ukoliko imate paletu različitih proizvoda ili usluga ili kombinaciju navedenog.</t>
  </si>
  <si>
    <t>- ukoliko imate više proizvoda od redaka u ovoj tablici, grupirajte ih u ovoj tablici i priložite dodatnu tablicu sa podacima o količinama proizvoda po godinama za svaku grupu proizvoda</t>
  </si>
  <si>
    <t>Struktura prihoda</t>
  </si>
  <si>
    <t>Potpora 1</t>
  </si>
  <si>
    <t>Potpora 2</t>
  </si>
  <si>
    <t>Potpora 3</t>
  </si>
  <si>
    <t>Potpora 4</t>
  </si>
  <si>
    <t>Potpora 5</t>
  </si>
  <si>
    <t>Potpora 6</t>
  </si>
  <si>
    <t>Potpora 7</t>
  </si>
  <si>
    <t>Potpora 8</t>
  </si>
  <si>
    <t>Potpora 9</t>
  </si>
  <si>
    <t>Potpora 10</t>
  </si>
  <si>
    <t>Potpora 11</t>
  </si>
  <si>
    <t>Potpora 12</t>
  </si>
  <si>
    <t>Potpora 13</t>
  </si>
  <si>
    <t>Potpora 14</t>
  </si>
  <si>
    <t>Potpora 15</t>
  </si>
  <si>
    <t>Mjesec</t>
  </si>
  <si>
    <t>Godina</t>
  </si>
  <si>
    <t>Početak amortizacije:</t>
  </si>
  <si>
    <t>1. Građevine</t>
  </si>
  <si>
    <t>2. Oprema</t>
  </si>
  <si>
    <t>3. Osnivačka ulaganja</t>
  </si>
  <si>
    <t>Ukupna dugotrajna imovina (postojeća + nova)</t>
  </si>
  <si>
    <t>Ukupni iznos nove kupljene imovine</t>
  </si>
  <si>
    <t>1. GRAĐEVINE</t>
  </si>
  <si>
    <t>2. OPREMA</t>
  </si>
  <si>
    <t>3. OSNIVAČKA ULAGANJA</t>
  </si>
  <si>
    <t>Neto knjigovodstvena vrijednost</t>
  </si>
  <si>
    <t>Ukupni iznos dugotrajne imovine (postojeće)</t>
  </si>
  <si>
    <t>KREDIT-PROJEKT- 1</t>
  </si>
  <si>
    <t>KREDIT-PROJEKT- 2</t>
  </si>
  <si>
    <t>Ostali
 krediti</t>
  </si>
  <si>
    <t>UKUPNO - KREDITI</t>
  </si>
  <si>
    <t>Anuitet/Rata</t>
  </si>
  <si>
    <t>Kamata</t>
  </si>
  <si>
    <t>Ostatak duga</t>
  </si>
  <si>
    <t>ANUITET/RATA</t>
  </si>
  <si>
    <t>KAMATA</t>
  </si>
  <si>
    <t>OTPLATNI DIO</t>
  </si>
  <si>
    <t>OSTATAK DUGA</t>
  </si>
  <si>
    <t>1. Ukupni prihodi</t>
  </si>
  <si>
    <t>1.1. Prihodi od prodaje</t>
  </si>
  <si>
    <t>1.2. Prihodi od subvencija</t>
  </si>
  <si>
    <t>1.3. Ostali prihodi</t>
  </si>
  <si>
    <t>2. Ukupni rashodi</t>
  </si>
  <si>
    <t>2.1.  Poslovni rashodi</t>
  </si>
  <si>
    <t>2.1.1.Materijalni i nematerijalni troškovi</t>
  </si>
  <si>
    <t>2.1.3. Amortizacija</t>
  </si>
  <si>
    <t>2.2. Financijski rashodi</t>
  </si>
  <si>
    <t>2.2.1. Troškovi kamata</t>
  </si>
  <si>
    <t>3. Dobit prije oporezivanja</t>
  </si>
  <si>
    <t>5. Dobit nakon oporezivanja</t>
  </si>
  <si>
    <t>Stopa poreza na dobit/dohodak</t>
  </si>
  <si>
    <t>I PRIMICI</t>
  </si>
  <si>
    <t>2. Izvori financiranja</t>
  </si>
  <si>
    <t>2.2. Vlastiti izvori</t>
  </si>
  <si>
    <t>2.3. Krediti</t>
  </si>
  <si>
    <t>3. Ostatak vrijednosti projekta</t>
  </si>
  <si>
    <t>3.1. Dugotrajna imovina</t>
  </si>
  <si>
    <t>3.2. Kratkotrajna imovina</t>
  </si>
  <si>
    <t>II IZDACI</t>
  </si>
  <si>
    <t>2.1. Prijenos postojećih izvora</t>
  </si>
  <si>
    <t>6. Prijenos postojeće imovine</t>
  </si>
  <si>
    <t xml:space="preserve">7. Ulaganja u dugotrajnu imovinu </t>
  </si>
  <si>
    <t xml:space="preserve"> 8.Ulaganja u kratkotrajnu imovinu </t>
  </si>
  <si>
    <t>9. Materijalni i nematerijalni troškovi</t>
  </si>
  <si>
    <t>2.1.2. Troškovi osoblja</t>
  </si>
  <si>
    <t>10. Troškovi osoblja</t>
  </si>
  <si>
    <t>11. Porez na dobit/dohodak</t>
  </si>
  <si>
    <t>12. Anuitet kredita</t>
  </si>
  <si>
    <t>III NETO PRIMICI</t>
  </si>
  <si>
    <t>IV KUMULATIV</t>
  </si>
  <si>
    <t>- Financijski tok treba prikazati likvidnost projekta, što znači da kumulativ treba biti pozitivan od prve godine do kraja vijeka trajanja projekta, u suprotnom projekt ne može podmiriti svoje dugove i nije prihvatljiv</t>
  </si>
  <si>
    <t>2. Ostatak vrijednosti projekta</t>
  </si>
  <si>
    <t>2.1. Dugotrajna imovina</t>
  </si>
  <si>
    <t>2.2. Kratkotrajna imovina</t>
  </si>
  <si>
    <t>4. Porez na dobit/dohodak</t>
  </si>
  <si>
    <t>8.2.2. Neto sadašnja vrijednost i interna stopa rentabilnosti</t>
  </si>
  <si>
    <t>Diskontna stopa:</t>
  </si>
  <si>
    <t>Diskontirani neto primici</t>
  </si>
  <si>
    <t>ISR</t>
  </si>
  <si>
    <t>NSV</t>
  </si>
  <si>
    <t>- Projekt je prihvatljiv ako je NSV veća ili jednaka nuli</t>
  </si>
  <si>
    <t>- Interna stopa rentabilnosti je diskontna stopa koja neto sadašnju vrijednost svodi na nulu</t>
  </si>
  <si>
    <t xml:space="preserve"> - NSV se računa diskontiranjem godišnjih neto primitaka iz ekonomskog toka koristeći diskontne faktore iz Drugih financijskih tablica (ovisno o unesenoj diskontnoj stopi).</t>
  </si>
  <si>
    <t>Ukupno aktiva:</t>
  </si>
  <si>
    <t>Ukupno pasiva:</t>
  </si>
  <si>
    <t>- ostale postojeće kreditne obveze prikažite zajedno u dijelu tablice "Ostali krediti"</t>
  </si>
  <si>
    <t>- ukoliko imate više od jednog kredita za financiranje ulaganja, popunite dio tablice "Kredit-projekt-2" u skladu s otplatnim planom</t>
  </si>
  <si>
    <t>Novo kupljena imovina</t>
  </si>
  <si>
    <t>Postojeća imovina</t>
  </si>
  <si>
    <t>- odvojite izračun za postojeću, djelomično amortiziranu dugotrajnu imovine i izračun amortizacije za novu kupljenu imovinu vezanu uz ulaganje</t>
  </si>
  <si>
    <t>zaključana polja</t>
  </si>
  <si>
    <t>Legenda</t>
  </si>
  <si>
    <t>2.1.Kredit projekt-1</t>
  </si>
  <si>
    <t>Ukupno (razgraničena potpora po godinama)</t>
  </si>
  <si>
    <t>Kalkulacija odgođeno priznavanja IPARD potpore</t>
  </si>
  <si>
    <t xml:space="preserve">  ZEMLJIŠTE</t>
  </si>
  <si>
    <t>Planirane godine u jedinicama mjere</t>
  </si>
  <si>
    <t xml:space="preserve">Planirane godine </t>
  </si>
  <si>
    <t>Tablica 1.  Prodajne količine</t>
  </si>
  <si>
    <t>5. Prijenos postojeće imovine</t>
  </si>
  <si>
    <t>6. Ulaganja u dugotrajnu imovinu</t>
  </si>
  <si>
    <t>7. Ulaganja u kratkotrajnu imovinu</t>
  </si>
  <si>
    <t>9. Troškovi osoblja</t>
  </si>
  <si>
    <t>10. Porez na dobit/dohodak</t>
  </si>
  <si>
    <t xml:space="preserve">Razdoblje povrata ulaganja </t>
  </si>
  <si>
    <t>- Projekt je prihvatljiv ukoliko razdoblje povrata ulaganja nije duže od ekonomskog vijeka trajanja projekta bez rezidualne vrijednosti projekta</t>
  </si>
  <si>
    <r>
      <rPr>
        <i/>
        <sz val="10"/>
        <rFont val="Times New Roman"/>
        <family val="1"/>
        <charset val="238"/>
      </rPr>
      <t>- ispunite kolone i redove vezane uz cijeli projekt</t>
    </r>
  </si>
  <si>
    <t>Otplatni dio glavnice</t>
  </si>
  <si>
    <t>SAKRIVEN LIST!!!</t>
  </si>
  <si>
    <t>-UKUPNI IZNOS PROJEKTA treba biti jednak UKUPNOM IZNOSU IZVORA FINANCIRANJA (po godinama i ukupno).</t>
  </si>
  <si>
    <t xml:space="preserve">- napravite projekciju na stalnim cijenama kroz sve godine projekta </t>
  </si>
  <si>
    <t>- Unesite diskontnu stopu koja ne smije biti niža od kamatne stope kredita za financiranje planiranog ulaganja i ne niža od 5%</t>
  </si>
  <si>
    <r>
      <t xml:space="preserve">- Projekt je prihvatljiv ako je ISR iznad kamatne stope za </t>
    </r>
    <r>
      <rPr>
        <i/>
        <sz val="10"/>
        <rFont val="Times New Roman"/>
        <family val="1"/>
        <charset val="238"/>
      </rPr>
      <t>kredit kojim se financira ulaganje i ako je veća od 5%.</t>
    </r>
  </si>
  <si>
    <t>Planirane godine (u HRK)</t>
  </si>
  <si>
    <t>*</t>
  </si>
  <si>
    <t>- ukoliko postoji više grupa  ulaganja od raspoloživih redaka, unesite podgrupu u svaku već naznačenu grupu ulaganja</t>
  </si>
  <si>
    <t>Struktura i dinamika proizvodnje</t>
  </si>
  <si>
    <t>Zaposlenici i trošak rada</t>
  </si>
  <si>
    <t>Proračun amortizacije</t>
  </si>
  <si>
    <t>Plan prodaje</t>
  </si>
  <si>
    <t>Obračun kreditnih obveza</t>
  </si>
  <si>
    <t>Projekcija Računa dobiti i gubitka</t>
  </si>
  <si>
    <t>Financijski tok</t>
  </si>
  <si>
    <t>Ekonomski tok</t>
  </si>
  <si>
    <t>4. Ostale potpore</t>
  </si>
  <si>
    <t>8.  Materijalni i nematerijalni troškovi</t>
  </si>
  <si>
    <t>Ukupni prihodi</t>
  </si>
  <si>
    <r>
      <t>Kapitalne potpore koje su primljene</t>
    </r>
    <r>
      <rPr>
        <b/>
        <vertAlign val="superscript"/>
        <sz val="10"/>
        <rFont val="Times New Roman"/>
        <family val="1"/>
        <charset val="238"/>
      </rPr>
      <t>2</t>
    </r>
  </si>
  <si>
    <r>
      <t>Kapitalne potpore koje
se planiraju ostvariti</t>
    </r>
    <r>
      <rPr>
        <b/>
        <vertAlign val="superscript"/>
        <sz val="10"/>
        <rFont val="Times New Roman"/>
        <family val="1"/>
        <charset val="238"/>
      </rPr>
      <t>3</t>
    </r>
  </si>
  <si>
    <r>
      <t>Ostali prihodi</t>
    </r>
    <r>
      <rPr>
        <b/>
        <vertAlign val="superscript"/>
        <sz val="10"/>
        <rFont val="Times New Roman"/>
        <family val="1"/>
        <charset val="238"/>
      </rPr>
      <t>4</t>
    </r>
  </si>
  <si>
    <r>
      <t xml:space="preserve">4 </t>
    </r>
    <r>
      <rPr>
        <i/>
        <sz val="10"/>
        <rFont val="Times New Roman"/>
        <family val="1"/>
        <charset val="238"/>
      </rPr>
      <t>ukoliko postoje "Ostali prihodi", detaljnije ih opišite ispod ove tablice</t>
    </r>
  </si>
  <si>
    <r>
      <t>5. Kapitalne potpore</t>
    </r>
    <r>
      <rPr>
        <vertAlign val="superscript"/>
        <sz val="10"/>
        <rFont val="Times New Roman"/>
        <family val="1"/>
        <charset val="238"/>
      </rPr>
      <t xml:space="preserve">1 </t>
    </r>
  </si>
  <si>
    <t xml:space="preserve">OPIS KREDITNIH UVJETA za "KREDIT- PROJEKT 1": </t>
  </si>
  <si>
    <t>OPIS KREDITNIH UVJETA za "KREDIT- PROJEKT 2":</t>
  </si>
  <si>
    <t>OPIS KREDITNIH UVJETA za "Ostali krediti":</t>
  </si>
  <si>
    <t xml:space="preserve">- popunite dio tablice "Kredit projekt-1" u skladu s opisom kreditnih uvjeta, a kreditne uvjete opišite sukladno uputama koje se nalaze u komentarima </t>
  </si>
  <si>
    <r>
      <t>4. E-mail</t>
    </r>
    <r>
      <rPr>
        <vertAlign val="superscript"/>
        <sz val="11"/>
        <rFont val="Times New Roman"/>
        <family val="1"/>
        <charset val="238"/>
      </rPr>
      <t>1</t>
    </r>
  </si>
  <si>
    <t xml:space="preserve">Ostalo </t>
  </si>
  <si>
    <t xml:space="preserve">* Ukoliko postoji dugotrajna imovina čija amortizacija počinje nakon 1. godine, takve stavke unesite u zadnja dva retka gdje Vam je omogućeno da prilagodite formule očekivanoj dinamici amortizacije </t>
  </si>
  <si>
    <t>- interkalarne kamate i eventualne troškove rezervacija (ukoliko su navedeni u kreditnim uvjetima) također je potrebno ukalkulirati u troškove kredita</t>
  </si>
  <si>
    <t>Struktura i dinamika ulaganja i izvori financiranja</t>
  </si>
  <si>
    <t>Stalni zaposlenici (broj)</t>
  </si>
  <si>
    <t>Prosječna mjesečna bruto plaća (u HRK)</t>
  </si>
  <si>
    <t>Broj radnih mjeseci</t>
  </si>
  <si>
    <t>Ukupni iznos (stalni zaposlenici)</t>
  </si>
  <si>
    <t>Privremeni zaposlenici (broj)</t>
  </si>
  <si>
    <t>Ukupni iznos (privremeni zaposlenici)</t>
  </si>
  <si>
    <t>Ulaganje u kratkotrajnu imovinu</t>
  </si>
  <si>
    <r>
      <t>Iznos obrtnih sredstava iz prethodne godine</t>
    </r>
    <r>
      <rPr>
        <sz val="10"/>
        <rFont val="Arial"/>
        <family val="2"/>
        <charset val="238"/>
      </rPr>
      <t>:</t>
    </r>
  </si>
  <si>
    <t>- podaci o ukupnom broju zaposlenika u prethodnoj godini moraju biti u skladu s podacima o broju zaposlenika iz službenih evidencija korisnika koje je on dužan voditi u skladu sa važećim zakonskim propisima (na zahtjev Agencije korisnik je dužan dostaviti takvu dokumentaciju)</t>
  </si>
  <si>
    <t>polja namijenjena za unos podataka</t>
  </si>
  <si>
    <r>
      <t>UKUPNO</t>
    </r>
    <r>
      <rPr>
        <b/>
        <vertAlign val="superscript"/>
        <sz val="10"/>
        <rFont val="Times New Roman"/>
        <family val="1"/>
        <charset val="238"/>
      </rPr>
      <t>5</t>
    </r>
  </si>
  <si>
    <t xml:space="preserve">- Operativni prihodi vezani uz ulaganje ne mogu nastati prije datuma završetka ulaganja i početka obračuna amortizacije imovine koja generira te prihode (prihodi moraju biti u skladu s datumom stavljanja imovine u uporabu).  </t>
  </si>
  <si>
    <t>Osnovni podaci</t>
  </si>
  <si>
    <r>
      <rPr>
        <b/>
        <i/>
        <sz val="10"/>
        <rFont val="Times New Roman"/>
        <family val="1"/>
        <charset val="238"/>
      </rPr>
      <t xml:space="preserve">UPUTE: </t>
    </r>
    <r>
      <rPr>
        <i/>
        <sz val="10"/>
        <rFont val="Times New Roman"/>
        <family val="1"/>
        <charset val="238"/>
      </rPr>
      <t>Iznos mora biti u skladu s iznosom ukupnog iznosa potpore iz prijavnog obrasca</t>
    </r>
  </si>
  <si>
    <t xml:space="preserve">UPUTE: </t>
  </si>
  <si>
    <t xml:space="preserve">polja koja je nužno popuniti radi omogućavanja automatskih izračuna i/ili potrebnih provjera u APPRR </t>
  </si>
  <si>
    <r>
      <t>6. Dokapitalizacija, 
vlasničke i druge pozajmice</t>
    </r>
    <r>
      <rPr>
        <vertAlign val="superscript"/>
        <sz val="10"/>
        <rFont val="Times New Roman"/>
        <family val="1"/>
        <charset val="238"/>
      </rPr>
      <t>2</t>
    </r>
  </si>
  <si>
    <t xml:space="preserve">Iznos potpore </t>
  </si>
  <si>
    <t>Očekivani datum konačne isplate(mjesec i godina)</t>
  </si>
  <si>
    <t>Planirani mjesec i godina primitka konačne isplate:</t>
  </si>
  <si>
    <r>
      <t>- ukoliko postoje drugi troškovi</t>
    </r>
    <r>
      <rPr>
        <i/>
        <sz val="10"/>
        <color indexed="40"/>
        <rFont val="Times New Roman"/>
        <family val="1"/>
        <charset val="238"/>
      </rPr>
      <t xml:space="preserve">, </t>
    </r>
    <r>
      <rPr>
        <i/>
        <sz val="10"/>
        <rFont val="Times New Roman"/>
        <family val="1"/>
        <charset val="238"/>
      </rPr>
      <t>koji nastaju tijekom izgradnje ili nabave dugotrajne imovine, a prije njihovog stavljanja u upotrebu u projektu (trošak kamata, rezerviranje sredstava, razne naknade, istraživačko-geološki radovi, troškovi rada i ostali troškovi), te troškove možete prikazati kao ulaganja u dugotrajnu imovinu.</t>
    </r>
  </si>
  <si>
    <t>KAMATNE STOPE:</t>
  </si>
  <si>
    <t>Korisnik pod materijalnom i kaznenom odgovornošću jamči za vjerodostojnost i istinitost podataka navedenih u poslovnom planu, kao i za sve informacije, podatke i dokumente koje dostavi Agenciji u procesu evaluacije ekonomske održivosti projekta.</t>
  </si>
  <si>
    <t xml:space="preserve">*ukoliko postoje, unesite prihode od subvencija (prikažite i opišite subvencije koje dobivate sukladno važećim nacionalnim propisima i navedite zakonsku osnovu na kojoj se temelji dobivanje predmetnih subvencija) po proizvodu (gdje je moguće) ili u ukupnom iznosu. </t>
  </si>
  <si>
    <r>
      <t>Prosječna bruto plaća (u HRK)</t>
    </r>
    <r>
      <rPr>
        <vertAlign val="superscript"/>
        <sz val="10"/>
        <rFont val="Times New Roman"/>
        <family val="1"/>
        <charset val="238"/>
      </rPr>
      <t>1</t>
    </r>
  </si>
  <si>
    <r>
      <t xml:space="preserve">Broj radnih mjeseci/dana/sati </t>
    </r>
    <r>
      <rPr>
        <vertAlign val="superscript"/>
        <sz val="10"/>
        <rFont val="Times New Roman"/>
        <family val="1"/>
        <charset val="238"/>
      </rPr>
      <t>1</t>
    </r>
  </si>
  <si>
    <r>
      <t>Ukupno bruto plaće</t>
    </r>
    <r>
      <rPr>
        <b/>
        <vertAlign val="superscript"/>
        <sz val="9"/>
        <rFont val="Times New Roman"/>
        <family val="1"/>
        <charset val="238"/>
      </rPr>
      <t>2</t>
    </r>
    <r>
      <rPr>
        <b/>
        <sz val="9"/>
        <rFont val="Times New Roman"/>
        <family val="1"/>
        <charset val="238"/>
      </rPr>
      <t>:</t>
    </r>
  </si>
  <si>
    <r>
      <t xml:space="preserve">UPUTE: </t>
    </r>
    <r>
      <rPr>
        <i/>
        <sz val="10"/>
        <rFont val="Times New Roman"/>
        <family val="1"/>
      </rPr>
      <t>Unesite postotak potpore iz Zahtjeva za potporu</t>
    </r>
  </si>
  <si>
    <r>
      <t>Postotak potpore</t>
    </r>
    <r>
      <rPr>
        <sz val="10"/>
        <rFont val="Arial"/>
        <family val="2"/>
        <charset val="238"/>
      </rPr>
      <t>:</t>
    </r>
  </si>
  <si>
    <t>C. POSTOTAK POTPORE POJEDINAČNIH STAVKI</t>
  </si>
  <si>
    <t>D. IZNOS POTPORE PO STAVCI</t>
  </si>
  <si>
    <t>- tablicu popunite sa podacima za cijelu godinu na temelju tjednih/mjesečnih proračuna</t>
  </si>
  <si>
    <t>1. Ime i prezime</t>
  </si>
  <si>
    <r>
      <rPr>
        <b/>
        <i/>
        <sz val="10"/>
        <rFont val="Times New Roman"/>
        <family val="1"/>
      </rPr>
      <t>UPUTE:</t>
    </r>
    <r>
      <rPr>
        <i/>
        <sz val="10"/>
        <rFont val="Times New Roman"/>
        <family val="1"/>
        <charset val="238"/>
      </rPr>
      <t xml:space="preserve"> unijeti mjesec i godinu planiranog primitka potpore</t>
    </r>
  </si>
  <si>
    <t>…</t>
  </si>
  <si>
    <t xml:space="preserve">Nakon popunjavanja u potpunosti, ovaj dokument je potrebno isprintati i priložiti uz Vaš Zahtjev za potporu zajedno sa svom ostalom obvezatnom dokumentacijom propisanom Natječajem.
</t>
  </si>
  <si>
    <t xml:space="preserve">- Unesite predviđeni datum završetka investicije i predviđeni datum podnošenja zahtjeva za isplatu </t>
  </si>
  <si>
    <t xml:space="preserve">
Kao podlogu za određivanje kamatne stope potrebno je od banke ishoditi izjavu sljedećeg sadržaja (koju je potrebno priložiti uz prijavu):
1. Identifikacija klijenta i projekta, vrijednost projekta, iznos kredita
2. Namjera klijenta da se prijavi na natječaj
3. Spremnost banke da razmotri financiranje i odobri kredit ukoliko se zadovolje standardni uvjeti za njegovo odobrenje
4. Raspon kamatnih stopa za kredit određene ročnosti za dotičnog klijenta                                                                                                                                                                                                                                                          5. Raspon naknade  za obradu kredita
6. Poček i dinamika otplate kredita
7. Informativni i neobvezujući karakter sadržaja izjave 
Preporuka je da se izjava ne naplaćuje. Točka 4. je obvezni element u izjavi, dok ostale elemente banka može izostaviti, ako procijeni da bi analiza potrebna za njihovo navođenje prouzročila prevelike troškove. 
U slučajevima kada su uvjeti kreditnih linija koje korisnik planira koristiti javno dostupni i sadrže informacije o rasponu kamata i uvjetima kreditiranja izjava nije obvezan dokument u zahtjevu za potporu. 
Bez obzira da li se radilo o izjavi ili javno dostupnoj informaciji prilikom izračuna otplatnih planova uzimaju se najviše naznačene vrijednosti u rasponima.
                                                                                                                                                                                                                                                                                                                                                                                                       Kada sve relevantne informacije za izračun otplatnog plana nisu javno dostupne, niti su sadržane u Izjavi, a procijeni se da su podaci primijenjeni u poslovnom planu  nerealni, Agencija zadržava pravo od korisnika zatražiti da od banke ishodi dodatne elemente potrebne za izračun otplatnog plana.
</t>
  </si>
  <si>
    <t>4. Matično jato</t>
  </si>
  <si>
    <t>Diskontni faktor</t>
  </si>
  <si>
    <t>- amortizacije građevina i opreme počinje prvog dana sljedećeg mjeseca od mjeseca stavljanja u uporabu</t>
  </si>
  <si>
    <r>
      <t>EFPR potpora</t>
    </r>
    <r>
      <rPr>
        <b/>
        <vertAlign val="superscript"/>
        <sz val="10"/>
        <rFont val="Times New Roman"/>
        <family val="1"/>
        <charset val="238"/>
      </rPr>
      <t>1</t>
    </r>
  </si>
  <si>
    <r>
      <t xml:space="preserve">1 </t>
    </r>
    <r>
      <rPr>
        <i/>
        <sz val="10"/>
        <rFont val="Times New Roman"/>
        <family val="1"/>
        <charset val="238"/>
      </rPr>
      <t>EFPR potpora će se se priznavati kao budući prihod u razdobljima i u omjerima u kojima se tereti amortizacija dugotrajne imovine koja je predmet investicije</t>
    </r>
  </si>
  <si>
    <r>
      <rPr>
        <i/>
        <vertAlign val="superscript"/>
        <sz val="10"/>
        <rFont val="Times New Roman"/>
        <family val="1"/>
        <charset val="238"/>
      </rPr>
      <t>2</t>
    </r>
    <r>
      <rPr>
        <i/>
        <sz val="10"/>
        <rFont val="Times New Roman"/>
        <family val="1"/>
        <charset val="238"/>
      </rPr>
      <t xml:space="preserve"> unesite razgraničene prihode od potpora za dugotrajnu imovinu ostvarenih od raznih fondova ili institucija (npr. ukoliko je korisnik primio EFR sredstva u prethodnoj godini ili ranije, razgraničiti ostatk prihoda evidentiranih na odgođenim prihodima; ukoliko korisnik nije ostvarivao EFR sredstva ili bilo kakav drugi oblik kapitalnih potpora ne upisivati ništa)</t>
    </r>
  </si>
  <si>
    <r>
      <rPr>
        <i/>
        <vertAlign val="superscript"/>
        <sz val="10"/>
        <rFont val="Times New Roman"/>
        <family val="1"/>
        <charset val="238"/>
      </rPr>
      <t xml:space="preserve">3 </t>
    </r>
    <r>
      <rPr>
        <i/>
        <sz val="10"/>
        <rFont val="Times New Roman"/>
        <family val="1"/>
        <charset val="238"/>
      </rPr>
      <t xml:space="preserve">unesite  razgraničene prihode od potpora za dugotrajnu imovinu koji se tek trebaju ostvairiti od raznih fondova ili institucija (npr. ukoliko je korisnik potpisao EFR ugovor, a razvidno je da će primiti ista, u tom slučaju upisivati razgraničena IPARD sredstva; ukoliko ne postoji ne upisivati ništa) </t>
    </r>
  </si>
  <si>
    <t>- u slučaju da je namjena sredstava od EFPR potpore smanjenje ostatka duga kredita, uključite taj iznos u Otplatni dio glavnice u skladu s očekivanim datumom primanja EFPR potpore.</t>
  </si>
  <si>
    <t xml:space="preserve">Projekt treba uključivati i ulaganja koja nisu prihvatljiva za dodjelu sredstava iz EFPR programa, ako su ista sastavni dio projekta i koja su preduvjet za funkcionalnost projekta. Očekivani iznos potpore potrebno je uključiti u projekciju. </t>
  </si>
  <si>
    <t>4. E-mail</t>
  </si>
  <si>
    <t>Jed.
 mjere</t>
  </si>
  <si>
    <t xml:space="preserve">                                                                                                                                                            BROJ RADNIH DANA OBJEKTA PO GODINI</t>
  </si>
  <si>
    <t xml:space="preserve">Naziv objekta </t>
  </si>
  <si>
    <t>- cijene se iskazuje u kunama, bez PDV-a, na dvije decimale.</t>
  </si>
  <si>
    <t>- cijene moraju biti realne i usklađene s opisom cijena u opisnom dijelu  poslovnog plana</t>
  </si>
  <si>
    <t xml:space="preserve">Tablice su automatizirane što olakšava njihovo popunjavanje. Zbog pojednostavljenja ispunjavanja tablica broj redova je fiksiran, pa ukoliko Vaš broj stavaka prelazi fiksiran broj redova, u redove je potrebno prikazati grupirane iznose, a po potrebi dostaviti kao prilog detaljniju tablicu izračuna. </t>
  </si>
  <si>
    <r>
      <t xml:space="preserve">Molimo Vas da prije samog popunjavanja detaljno pročitate ove Upute kao i upute koje se nalaze u okviru svake pojedine tablice (tekst označen kao "UPUTE" unutar pojedinih tablica). </t>
    </r>
    <r>
      <rPr>
        <sz val="11"/>
        <color indexed="10"/>
        <rFont val="Times New Roman"/>
        <family val="1"/>
        <charset val="238"/>
      </rPr>
      <t>Uz pojedine ćelije tj. polja nalaze se i dodatni komentari ili upute koje olakšavaju popunjavanje tablica (ukoliko postoji komentar ili uputa uz neko polje, uz gornji desni rub polja vidljiv je crveni trokutić).</t>
    </r>
    <r>
      <rPr>
        <sz val="11"/>
        <rFont val="Times New Roman"/>
        <family val="1"/>
        <charset val="238"/>
      </rPr>
      <t xml:space="preserve"> Agencija zadržava pravo, ukoliko procijeni potrebnim, zatražiti korisnika i dodatne podatke i analize. </t>
    </r>
  </si>
  <si>
    <t>- popunite tablicu sukladno aktivnostima koje proizlaze iz poslovanja/projekta (po potrebi dodajte retke i preimenujte nazive objekata)</t>
  </si>
  <si>
    <r>
      <t>B. PRIHVATLJIVI</t>
    </r>
    <r>
      <rPr>
        <b/>
        <u/>
        <sz val="10"/>
        <rFont val="Times New Roman"/>
        <family val="1"/>
        <charset val="238"/>
      </rPr>
      <t xml:space="preserve"> IZNOSI</t>
    </r>
    <r>
      <rPr>
        <b/>
        <sz val="10"/>
        <rFont val="Times New Roman"/>
        <family val="1"/>
        <charset val="238"/>
      </rPr>
      <t xml:space="preserve"> 
stavaka koje su predmet prijave za dodjelu sredstava iz EFPR programa</t>
    </r>
  </si>
  <si>
    <r>
      <rPr>
        <i/>
        <vertAlign val="superscript"/>
        <sz val="11"/>
        <rFont val="Times New Roman"/>
        <family val="1"/>
        <charset val="238"/>
      </rPr>
      <t xml:space="preserve">2 </t>
    </r>
    <r>
      <rPr>
        <i/>
        <sz val="11"/>
        <rFont val="Times New Roman"/>
        <family val="1"/>
        <charset val="238"/>
      </rPr>
      <t>ukupni iznos bruto plaća u prethodnoj godini treba odgovarati troškovima osoblja u službenom financijskim izvještajima</t>
    </r>
  </si>
  <si>
    <r>
      <rPr>
        <i/>
        <vertAlign val="superscript"/>
        <sz val="11"/>
        <rFont val="Times New Roman"/>
        <family val="1"/>
        <charset val="238"/>
      </rPr>
      <t xml:space="preserve">1 </t>
    </r>
    <r>
      <rPr>
        <i/>
        <sz val="11"/>
        <rFont val="Times New Roman"/>
        <family val="1"/>
        <charset val="238"/>
      </rPr>
      <t>upisivati samo ukoliko korisnik planira ostvariti potporu za ulaganje u dugotrajnu imovinu od institucija i fondova (vidjeti uputu "3"  u poglavlju "ukupni prihodi")</t>
    </r>
  </si>
  <si>
    <t>5. Kapitalne potpore</t>
  </si>
  <si>
    <t>6. Dokapitalizacija, 
vlasničke i druge pozajmice</t>
  </si>
  <si>
    <t xml:space="preserve">Napomena: prilikom izrade Scenarija, korisnici planirane podatke (gdje je primjenjivo) trebaju bazirati na podacima prikazanim u ostalim tablicama </t>
  </si>
  <si>
    <t xml:space="preserve">Tablice je potrebno popuniti u skladu s ekonomskim vijekom trajanja projekta (→razdoblje u kojem projekt daje ekonomski prihvatljive koristi i troškove, a povrat investicije i otplata kredita je realizirana unutar tog razdoblja). Minimalni ekonomski vijek trajanja projekta mora biti 10 godina od datuma završetka izvedbe projekta.  Maksimalni ekonomski vijek trajanja projekta ne smije biti duži od tehničkog vijeka imovine koja je predmet ulaganja i ne smije biti duži od 20 godina.  Godina početka ulaganja treba biti uključena u ekonomski vijek trajanja projekta.                                  </t>
  </si>
  <si>
    <t>POSLOVNI PLAN ZA MJERU  "RIBARSKE LUKE, ISKRCAJNA MJESTA, BURZE RIBA I ZAKLONIŠTA"</t>
  </si>
  <si>
    <t xml:space="preserve">U ovom dokumentu nalazi se paket radnih listova koji zajedno s opisnim dijelom poslovnog plana u aplikaciji pod poglavljem "POSLOVNI PLAN " čini sadržajnu cjelinu na temelju koje Agencija donosi ocjenu financijske i ekonomske održivosti projekta. Poslovni plan koji ne sadrži konačan izračun neto sadašnje vrijednosti i interne stope rentabilnosti te Scenario financijskog toka bez provedbe ulaganja, smatrati će se nepotpunim. Prijave s takvim poslovnim planom biti će odbijene. </t>
  </si>
  <si>
    <t>1. Naziv subjekta i osoba za kontakt</t>
  </si>
  <si>
    <t xml:space="preserve"> Kontakt podaci  fizičke/pravne osobe koja je pripremala poslovni plan </t>
  </si>
  <si>
    <t xml:space="preserve"> Kontakt podaci fizičke osobe Korisnika zadužene za poslovni plan </t>
  </si>
  <si>
    <t>- UPUTA ZA REDAK "B. PRIHVATLJIVI IZNOSI  stavaka koje su predmet prijave za dodjelu sredstava iz EFPR programa": Ukoliko Vaš projekt sadrži iznos prihvatljivih troškova toliki da njihov ukupni zbroj pomnožen adekvatnim intenzitetima potpore premašuje najvišu vrijednost potpore po projektu određen pripadajućim važećim Pravilnikom  o provedbi mjere ,  potrebno je u kolonu pod nazivom "B. PRIHVATLJIVI IZNOSI  stavaka koje su predmet prijave za dodjelu sredstava iz EFPR programa"  unijeti iznose na način da ukupni iznos EFPR potpore u koloni pod nazivom "D. IZNOS POTPORE PO STAVCI" ne prelazi  najvišu vrijednost javne potpore po projektu određen važećim Pravilnikom  o provedbi mjere.</t>
  </si>
  <si>
    <t xml:space="preserve">* Agencija zadržava pravo od korisnika tražiti dokaze o postojanju izvora financiranja projekta, ukoliko procijeni potrebnim </t>
  </si>
  <si>
    <t>** Ukoliko postoji dodatni kredit uz Kredit -1 za financiranje projekta, prikažite ga/ih zbirno u stavci 2.2. Kredit -2, te po potrebi  priložite dodatne tablice sa obračunom kreditnih obveza</t>
  </si>
  <si>
    <t>Proizvod/usluga</t>
  </si>
  <si>
    <t>***  Korisnici  obveznici godišnje predaje dokumentacije  "FINANCIJSKI IZVJEŠTAJI PRORAČUNA, PRORAČUNSKIH I IZVANPRORAČUNSKIH KORISNIKA (Objedinjena Excel datoteka proračunskih obrazaca BIL, PR-RAS, OBVEZE, RAS-F, P-VRIO) " obvezni su uz Poslovni plan dostaviti vjerodostojnu dokumentaciju o financijskom planu projekta odnosno da su u proračunu osigurana sredstva za izvršenje investicije.</t>
  </si>
  <si>
    <t>Ribarske luke</t>
  </si>
  <si>
    <t>- popunite tablicu svim proizvodima/uslugama vezanim uz ulaganje u mjeri "RIBARSKE LUKE, ISKRCAJNA MJESTA, BURZE RIBA I ZAKLONIŠTA" te po potrebi ostalim proizvodima/uslugama</t>
  </si>
  <si>
    <t>- jedinice proizvoda/usluge moraju biti izražene u primjerenim jediničnim mjerama, sukladno proizvodima/uslugama koje korisnici pružaju</t>
  </si>
  <si>
    <t xml:space="preserve">Ukupno </t>
  </si>
  <si>
    <t>Struktura i dinamika materijalnih i nematerijalnih troškova/rashoda poslovanja</t>
  </si>
  <si>
    <t xml:space="preserve">- ukupni troškovi/rashodi poslovanja iz prethodne godine trebaju odgovarati istima iz službenog financijskog izvještaja (ukupni poslovni troškovi/rashodi bez amortizacije i bez troškova osoblja)
</t>
  </si>
  <si>
    <t>- ako je predmet ulaganja zamjena opreme radi dotrajalosti, s kojom se ne povećavaju kapaciteti  proizvodnje,  nije potrebno detaljno razrađivati troškove; ukoliko se troškovi radi zamjene opreme smanjuju, potrebno je isto detaljno obrazložiti</t>
  </si>
  <si>
    <r>
      <t xml:space="preserve">- ukoliko je predmet ulaganja izgradnja (rekonstrukcija) objekta ili se s ulaganjem  znatno podiže kapacitet proizvodnje (ILI SE RADI O POČETNICIMA) potrebno je detaljno razraditi kalkulaciju troškova (baza izračuna je "količina </t>
    </r>
    <r>
      <rPr>
        <b/>
        <i/>
        <sz val="10"/>
        <rFont val="Times New Roman"/>
        <family val="1"/>
        <charset val="238"/>
      </rPr>
      <t xml:space="preserve">x </t>
    </r>
    <r>
      <rPr>
        <i/>
        <sz val="10"/>
        <rFont val="Times New Roman"/>
        <family val="1"/>
        <charset val="238"/>
      </rPr>
      <t xml:space="preserve">cijena" po kategorijama i po godinama )                                                     </t>
    </r>
  </si>
  <si>
    <t xml:space="preserve">- planirana proizvodnja/usluga treba biti usklađena s datumom stavljanja projekta u uporabu </t>
  </si>
  <si>
    <t>Stalni zaposlenici odnosi se na zaposlenike koji ugovor o radu imaju definiran na neodređeno vrijeme.</t>
  </si>
  <si>
    <t>Privremeni zaposlenici odnosi se na zaposlenike koji ugovor o radu imaju definiran na određeno vrijeme.</t>
  </si>
  <si>
    <r>
      <rPr>
        <i/>
        <vertAlign val="superscript"/>
        <sz val="10"/>
        <rFont val="Times New Roman"/>
        <family val="1"/>
        <charset val="238"/>
      </rPr>
      <t>5</t>
    </r>
    <r>
      <rPr>
        <i/>
        <sz val="10"/>
        <rFont val="Times New Roman"/>
        <family val="1"/>
        <charset val="238"/>
      </rPr>
      <t xml:space="preserve"> - ukupni prihodi poslovanja iz prethodne godine trebaju odgovarati istima iz službenog financijskog izvještaja </t>
    </r>
  </si>
  <si>
    <t>Podaci navedeni u poslovnom planu podložni su provjerama nadležnih institucija i nakon isplate EFPR sredstava i to u periodu od 10  godina nakon konačne isplate EFPR potpore.</t>
  </si>
  <si>
    <t xml:space="preserve">Procijenjeni datum završetka investicije: </t>
  </si>
  <si>
    <t xml:space="preserve">Procijenjeni datum podnošenja Zahtjeva za isplatu: </t>
  </si>
  <si>
    <t>4. OSTALO</t>
  </si>
  <si>
    <t>Plan izvora sredstava***</t>
  </si>
  <si>
    <t>Ukoliko je projekt dio postojećih poslovnih aktivnosti korisnika koji je odvojen lokacijom ili nekim drugim relevantnim kriterijem od ostatka poslovanja poduzeća (npr. profitni centar s vlastitim knjigovodstvom), moguće je temeljiti projekciju samo na toj poslovnoj aktivnosti.. U tom slučaju, mora biti osigurana neovisnost prihoda i rashoda projekta od ostatka poduzeća, kao i prikaz prijenosa pripadajuće imovine i obveza. Agencija zadržava pravo, ukoliko procijeni da bi ostatak poslovanja mogao negativno utjecati na projekt, zatražiti korisnika da projekciju poslovnog plana temelji na cjelokupnom poslovanju.
Agencija zadržava pravo, ukoliko procijeni da bi ostatak poslovanja mogao negativno utjecati na projekt, zatražiti korisnika da projekciju poslovnog plana temelji na cjelokupnom poslovanju.</t>
  </si>
  <si>
    <t>Financijski tok - scenario bez provedbe ulaganja</t>
  </si>
  <si>
    <r>
      <rPr>
        <i/>
        <vertAlign val="superscript"/>
        <sz val="11"/>
        <rFont val="Times New Roman"/>
        <family val="1"/>
        <charset val="238"/>
      </rPr>
      <t>1</t>
    </r>
    <r>
      <rPr>
        <i/>
        <sz val="11"/>
        <rFont val="Times New Roman"/>
        <family val="1"/>
        <charset val="238"/>
      </rPr>
      <t xml:space="preserve"> ispod tablice  definirati koja jedinica mjere je primijenjena u izračunu</t>
    </r>
  </si>
  <si>
    <t xml:space="preserve">- po potrebi priložite metodologiju izračuna prosječne bruto plaće (ukoliko ne dolazi do promjena u strukturi zapošljavanja i troškovi ostaju na istoj razini kao i prethodne godine, nije potrebno izrađivati metodologiju izračuna prosječne bruto plaće) </t>
  </si>
  <si>
    <t>- navedite planirane prodajne cijene Vaših proizvoda/usluga vezanih uz ulaganje u mjeri "RIBARSKE LUKE, ISKRCAJNA MJESTA, BURZE RIBA I ZAKLONIŠTA" te po potrebi povezanih s ostalim proizvodima/uslugama</t>
  </si>
  <si>
    <t>* uz navedeno, detaljnije upute nalaze se u obrascu Poslovni plan - opisni dio</t>
  </si>
  <si>
    <t>Tablica 2. Prodajne cijene*  (HRK po jedinici mjere)</t>
  </si>
  <si>
    <t xml:space="preserve">- naknada za obradu kredita: ukoliko njen trošak nije uključen u osnivačkim ulaganjima, potrebno ju je prikazati kao u otplatnom dijelu glavnice </t>
  </si>
  <si>
    <t xml:space="preserve"> - ako financijski tok prikazuje cjelokupno poslovanje ili djelomično postojeće poslovanje korisnika (a ne samo projekt) vrijednost "Ukupne pasive" koju  ste unijeli u radnom listu "Osnovni podaci" biti će prenesena u redak "Prijenos postojećih izvora" u prvoj godini projekcije. Analogno tome će i vrijednost "Ukupne aktive" iz istog radnog lista biti prenesena u u redak "Prijenos postojeće imovine" </t>
  </si>
  <si>
    <r>
      <rPr>
        <i/>
        <vertAlign val="superscript"/>
        <sz val="11"/>
        <rFont val="Times New Roman"/>
        <family val="1"/>
        <charset val="238"/>
      </rPr>
      <t xml:space="preserve">2  </t>
    </r>
    <r>
      <rPr>
        <i/>
        <sz val="11"/>
        <rFont val="Times New Roman"/>
        <family val="1"/>
        <charset val="238"/>
      </rPr>
      <t>sposobnost dokapitalizacije ili posudbe sredstava potrebno je potkrijepiti adekvatnim dokazima (dokaz o posjedovanju depozita, dionica ili drugog odgovarajućeg dokumenta koji potkrjepljuje postojanje likvidne imovine)</t>
    </r>
  </si>
  <si>
    <t xml:space="preserve"> -  ako ekonomski tok prikazuje cjelokupno poslovanje podnositelja (a ne samo projekt) u retku "Prijenos postojeće imovine"  biti će prenesena "Ukupna pasiva" (vrijednost koju ste unijeli u radnom listu "Podaci o podnositelju") u prvoj godini projekcije  </t>
  </si>
  <si>
    <t>JEDNOKRATNO</t>
  </si>
  <si>
    <t>RATE</t>
  </si>
  <si>
    <t>Članak 16. Pravilnika - Zahtjev za isplatu jednokratno/rate****:</t>
  </si>
  <si>
    <t>Ko</t>
  </si>
  <si>
    <t>Ukupno planirana potpora</t>
  </si>
  <si>
    <t>*očekivano razdoblje primitka potpore mora biti u skladu s dinamikom predaje Zahtjeva za isplatom</t>
  </si>
  <si>
    <t>1. Vlastita sredstva*</t>
  </si>
  <si>
    <t>2.2. Kredit projekt-2**</t>
  </si>
  <si>
    <t>C. IZVORI FINANCIRANJA u HRK ****</t>
  </si>
  <si>
    <t>… depoziti itd.</t>
  </si>
  <si>
    <t>**** Korisnik je u obvezi odabrati način predaje Zahtjeva za isplatom te ukoliko dobivenim sredstvima planira finacirati iduću fazu provedbe projekta, obvezan je u pomoćnoj tablici napraviti odgovarajući proračun korištenja tih sredstava. Za potrebe poslovnog plana, planirane iznose svrstati u stavku "1. Vlastita sredstva".</t>
  </si>
  <si>
    <t xml:space="preserve">8.Ulaganja u kratkotrajnu imovinu </t>
  </si>
  <si>
    <t>-  korisnici ispod tablice Scenario trebaju dostaviti pomoćne tablice proračuna pojedinih stavaka te sažeto i precizno objasniti metodologiju  izrade pomoćnih tablica</t>
  </si>
  <si>
    <t xml:space="preserve"> - korisnik u svojem proračunu mora dokazati da  neprovedbom ulaganja u barem jednoj od slijedećih 10 godina kumulativ financijskog toka postaje negativan</t>
  </si>
  <si>
    <t xml:space="preserve"> - svrha ove tablice je dokazati da financijska održivost ribarske luke i/ili iskrcajnog mjesta realno nije moguća bez provedbe ulaganja</t>
  </si>
  <si>
    <t xml:space="preserve"> - korisnik je u obvezi prikazati scenario pada prihoda i/ili porasta troškova iz obavljanja djelatnosti ribarske luke i/ili iskrcajnog mjesta, a koje očekuje u slijedećih 10 godina u slučaju neprovedbe ulaganja</t>
  </si>
  <si>
    <t>… EFPR potpora</t>
  </si>
  <si>
    <t>4.1 Ostalo 1</t>
  </si>
  <si>
    <t>4.2 Ostalo 2</t>
  </si>
  <si>
    <t>4.3 Ostalo 3</t>
  </si>
  <si>
    <t>4.4 Ostalo 4</t>
  </si>
  <si>
    <t>4.5 Ostalo 5</t>
  </si>
  <si>
    <t>5.</t>
  </si>
  <si>
    <t xml:space="preserve"> 7.</t>
  </si>
  <si>
    <t xml:space="preserve"> 8. UKUPNI TROŠAK PROJEKTA (PRIHVATLJIVE + NEPRIHVATLJIVE STAVKE)</t>
  </si>
  <si>
    <t>4. EFPR potpora*</t>
  </si>
  <si>
    <t>3. EFPR potpora</t>
  </si>
  <si>
    <t>4. EFPR potpora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</si>
</sst>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0;\-0;;@"/>
    <numFmt numFmtId="165" formatCode="0.000"/>
    <numFmt numFmtId="166" formatCode="#,##0.00_ ;\-#,##0.00\ "/>
    <numFmt numFmtId="167" formatCode="0.00;\-0.00;;@"/>
    <numFmt numFmtId="168" formatCode="#,##0.00;\-#,##0.00;;@"/>
  </numFmts>
  <fonts count="71" x14ac:knownFonts="1">
    <font>
      <sz val="10"/>
      <name val="Arial"/>
      <charset val="238"/>
    </font>
    <font>
      <sz val="11"/>
      <color indexed="8"/>
      <name val="Calibri"/>
      <family val="2"/>
      <charset val="238"/>
    </font>
    <font>
      <sz val="10"/>
      <name val="Arial"/>
      <family val="2"/>
      <charset val="238"/>
    </font>
    <font>
      <sz val="10"/>
      <name val="Arial"/>
      <family val="2"/>
      <charset val="238"/>
    </font>
    <font>
      <sz val="11"/>
      <name val="Times New Roman"/>
      <family val="1"/>
      <charset val="238"/>
    </font>
    <font>
      <b/>
      <sz val="11"/>
      <name val="Times New Roman"/>
      <family val="1"/>
      <charset val="238"/>
    </font>
    <font>
      <sz val="12"/>
      <name val="Times New Roman"/>
      <family val="1"/>
      <charset val="238"/>
    </font>
    <font>
      <b/>
      <sz val="10"/>
      <name val="Times New Roman"/>
      <family val="1"/>
      <charset val="238"/>
    </font>
    <font>
      <sz val="10"/>
      <name val="Times New Roman"/>
      <family val="1"/>
      <charset val="238"/>
    </font>
    <font>
      <sz val="8"/>
      <name val="Times New Roman"/>
      <family val="1"/>
      <charset val="238"/>
    </font>
    <font>
      <b/>
      <sz val="8"/>
      <name val="Times New Roman"/>
      <family val="1"/>
      <charset val="238"/>
    </font>
    <font>
      <sz val="9"/>
      <name val="Times New Roman"/>
      <family val="1"/>
      <charset val="238"/>
    </font>
    <font>
      <b/>
      <sz val="9"/>
      <name val="Times New Roman"/>
      <family val="1"/>
      <charset val="238"/>
    </font>
    <font>
      <b/>
      <sz val="12"/>
      <name val="Times New Roman"/>
      <family val="1"/>
      <charset val="238"/>
    </font>
    <font>
      <sz val="11"/>
      <name val="Calibri"/>
      <family val="2"/>
      <charset val="238"/>
    </font>
    <font>
      <b/>
      <i/>
      <sz val="10"/>
      <name val="Times New Roman"/>
      <family val="1"/>
      <charset val="238"/>
    </font>
    <font>
      <i/>
      <sz val="10"/>
      <name val="Times New Roman"/>
      <family val="1"/>
      <charset val="238"/>
    </font>
    <font>
      <sz val="8"/>
      <name val="Arial"/>
      <family val="2"/>
      <charset val="238"/>
    </font>
    <font>
      <sz val="11"/>
      <color indexed="17"/>
      <name val="Calibri"/>
      <family val="2"/>
      <charset val="238"/>
    </font>
    <font>
      <u/>
      <sz val="10"/>
      <color indexed="12"/>
      <name val="Arial"/>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1"/>
      <color indexed="9"/>
      <name val="Calibri"/>
      <family val="2"/>
      <charset val="238"/>
    </font>
    <font>
      <b/>
      <sz val="11"/>
      <color indexed="52"/>
      <name val="Calibri"/>
      <family val="2"/>
      <charset val="238"/>
    </font>
    <font>
      <sz val="11"/>
      <color indexed="20"/>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b/>
      <sz val="11"/>
      <color indexed="8"/>
      <name val="Calibri"/>
      <family val="2"/>
      <charset val="238"/>
    </font>
    <font>
      <sz val="11"/>
      <color indexed="62"/>
      <name val="Calibri"/>
      <family val="2"/>
      <charset val="238"/>
    </font>
    <font>
      <sz val="8"/>
      <name val="Arial"/>
      <family val="2"/>
      <charset val="238"/>
    </font>
    <font>
      <i/>
      <sz val="10"/>
      <name val="Arial"/>
      <family val="2"/>
      <charset val="238"/>
    </font>
    <font>
      <sz val="10"/>
      <name val="Arial"/>
      <family val="2"/>
      <charset val="238"/>
    </font>
    <font>
      <b/>
      <vertAlign val="superscript"/>
      <sz val="10"/>
      <name val="Times New Roman"/>
      <family val="1"/>
      <charset val="238"/>
    </font>
    <font>
      <sz val="9"/>
      <color indexed="81"/>
      <name val="Tahoma"/>
      <family val="2"/>
      <charset val="238"/>
    </font>
    <font>
      <b/>
      <u/>
      <sz val="10"/>
      <name val="Times New Roman"/>
      <family val="1"/>
      <charset val="238"/>
    </font>
    <font>
      <i/>
      <sz val="9.5"/>
      <name val="Times New Roman"/>
      <family val="1"/>
      <charset val="238"/>
    </font>
    <font>
      <b/>
      <sz val="7"/>
      <name val="Times New Roman"/>
      <family val="1"/>
      <charset val="238"/>
    </font>
    <font>
      <i/>
      <vertAlign val="superscript"/>
      <sz val="10"/>
      <name val="Times New Roman"/>
      <family val="1"/>
      <charset val="238"/>
    </font>
    <font>
      <b/>
      <sz val="9"/>
      <color indexed="81"/>
      <name val="Tahoma"/>
      <family val="2"/>
      <charset val="238"/>
    </font>
    <font>
      <b/>
      <sz val="18"/>
      <color indexed="8"/>
      <name val="Times New Roman"/>
      <family val="1"/>
      <charset val="238"/>
    </font>
    <font>
      <b/>
      <sz val="22"/>
      <color indexed="8"/>
      <name val="Times New Roman"/>
      <family val="1"/>
      <charset val="238"/>
    </font>
    <font>
      <sz val="11"/>
      <color indexed="9"/>
      <name val="Times New Roman"/>
      <family val="1"/>
      <charset val="238"/>
    </font>
    <font>
      <i/>
      <vertAlign val="superscript"/>
      <sz val="12"/>
      <name val="Times New Roman"/>
      <family val="1"/>
      <charset val="238"/>
    </font>
    <font>
      <vertAlign val="superscript"/>
      <sz val="11"/>
      <name val="Times New Roman"/>
      <family val="1"/>
      <charset val="238"/>
    </font>
    <font>
      <vertAlign val="superscript"/>
      <sz val="10"/>
      <name val="Times New Roman"/>
      <family val="1"/>
      <charset val="238"/>
    </font>
    <font>
      <b/>
      <i/>
      <sz val="12"/>
      <name val="Times New Roman"/>
      <family val="1"/>
      <charset val="238"/>
    </font>
    <font>
      <b/>
      <vertAlign val="superscript"/>
      <sz val="9"/>
      <name val="Times New Roman"/>
      <family val="1"/>
      <charset val="238"/>
    </font>
    <font>
      <b/>
      <sz val="10"/>
      <name val="Arial"/>
      <family val="2"/>
      <charset val="238"/>
    </font>
    <font>
      <i/>
      <sz val="10"/>
      <color indexed="40"/>
      <name val="Times New Roman"/>
      <family val="1"/>
      <charset val="238"/>
    </font>
    <font>
      <i/>
      <sz val="10"/>
      <name val="Times New Roman"/>
      <family val="1"/>
    </font>
    <font>
      <b/>
      <sz val="24"/>
      <color indexed="8"/>
      <name val="Times New Roman"/>
      <family val="1"/>
      <charset val="238"/>
    </font>
    <font>
      <i/>
      <sz val="12"/>
      <name val="Times New Roman"/>
      <family val="1"/>
      <charset val="238"/>
    </font>
    <font>
      <b/>
      <i/>
      <sz val="10"/>
      <name val="Times New Roman"/>
      <family val="1"/>
    </font>
    <font>
      <sz val="11"/>
      <color indexed="10"/>
      <name val="Times New Roman"/>
      <family val="1"/>
      <charset val="238"/>
    </font>
    <font>
      <i/>
      <sz val="11"/>
      <name val="Times New Roman"/>
      <family val="1"/>
      <charset val="238"/>
    </font>
    <font>
      <i/>
      <vertAlign val="superscript"/>
      <sz val="11"/>
      <name val="Times New Roman"/>
      <family val="1"/>
      <charset val="238"/>
    </font>
    <font>
      <sz val="11"/>
      <color theme="1"/>
      <name val="Calibri"/>
      <family val="2"/>
      <charset val="238"/>
      <scheme val="minor"/>
    </font>
    <font>
      <u/>
      <sz val="10"/>
      <color theme="10"/>
      <name val="Arial"/>
      <family val="2"/>
      <charset val="238"/>
    </font>
    <font>
      <strike/>
      <sz val="10"/>
      <color rgb="FFFF0000"/>
      <name val="Times New Roman"/>
      <family val="1"/>
      <charset val="238"/>
    </font>
    <font>
      <sz val="11"/>
      <color theme="0"/>
      <name val="Times New Roman"/>
      <family val="1"/>
      <charset val="238"/>
    </font>
    <font>
      <sz val="10"/>
      <color rgb="FFFF0000"/>
      <name val="Arial"/>
      <family val="2"/>
      <charset val="238"/>
    </font>
    <font>
      <sz val="10"/>
      <color theme="0"/>
      <name val="Times New Roman"/>
      <family val="1"/>
      <charset val="238"/>
    </font>
    <font>
      <i/>
      <strike/>
      <sz val="10"/>
      <color rgb="FFFF0000"/>
      <name val="Times New Roman"/>
      <family val="1"/>
      <charset val="238"/>
    </font>
    <font>
      <b/>
      <sz val="10"/>
      <color rgb="FFFF0000"/>
      <name val="Times New Roman"/>
      <family val="1"/>
      <charset val="238"/>
    </font>
    <font>
      <b/>
      <sz val="16"/>
      <color rgb="FFFF0000"/>
      <name val="Times New Roman"/>
      <family val="1"/>
      <charset val="238"/>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
      <patternFill patternType="gray0625">
        <bgColor indexed="31"/>
      </patternFill>
    </fill>
    <fill>
      <patternFill patternType="solid">
        <fgColor theme="0"/>
        <bgColor indexed="64"/>
      </patternFill>
    </fill>
    <fill>
      <patternFill patternType="solid">
        <fgColor rgb="FFD6D6DC"/>
        <bgColor indexed="64"/>
      </patternFill>
    </fill>
    <fill>
      <patternFill patternType="solid">
        <fgColor rgb="FFD6D6D6"/>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9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double">
        <color indexed="62"/>
      </bottom>
      <diagonal/>
    </border>
    <border>
      <left style="thin">
        <color indexed="55"/>
      </left>
      <right style="thin">
        <color indexed="55"/>
      </right>
      <top style="double">
        <color indexed="62"/>
      </top>
      <bottom style="thin">
        <color indexed="55"/>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2"/>
      </left>
      <right style="thin">
        <color indexed="55"/>
      </right>
      <top style="double">
        <color indexed="62"/>
      </top>
      <bottom style="thin">
        <color indexed="55"/>
      </bottom>
      <diagonal/>
    </border>
    <border>
      <left style="double">
        <color indexed="62"/>
      </left>
      <right style="thin">
        <color indexed="55"/>
      </right>
      <top style="thin">
        <color indexed="55"/>
      </top>
      <bottom style="thin">
        <color indexed="55"/>
      </bottom>
      <diagonal/>
    </border>
    <border>
      <left style="double">
        <color indexed="62"/>
      </left>
      <right style="thin">
        <color indexed="55"/>
      </right>
      <top style="thin">
        <color indexed="55"/>
      </top>
      <bottom style="double">
        <color indexed="62"/>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
      <left style="thin">
        <color indexed="64"/>
      </left>
      <right style="double">
        <color indexed="62"/>
      </right>
      <top style="thin">
        <color indexed="64"/>
      </top>
      <bottom/>
      <diagonal/>
    </border>
    <border>
      <left style="thin">
        <color indexed="64"/>
      </left>
      <right style="double">
        <color indexed="62"/>
      </right>
      <top/>
      <bottom/>
      <diagonal/>
    </border>
    <border>
      <left style="thin">
        <color indexed="64"/>
      </left>
      <right style="double">
        <color indexed="62"/>
      </right>
      <top/>
      <bottom style="thin">
        <color indexed="64"/>
      </bottom>
      <diagonal/>
    </border>
    <border>
      <left style="thin">
        <color indexed="64"/>
      </left>
      <right/>
      <top style="medium">
        <color indexed="64"/>
      </top>
      <bottom style="thin">
        <color indexed="64"/>
      </bottom>
      <diagonal/>
    </border>
    <border>
      <left style="thick">
        <color auto="1"/>
      </left>
      <right style="thick">
        <color auto="1"/>
      </right>
      <top style="thick">
        <color auto="1"/>
      </top>
      <bottom style="thick">
        <color auto="1"/>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5" fillId="3" borderId="0" applyNumberFormat="0" applyBorder="0" applyAlignment="0" applyProtection="0"/>
    <xf numFmtId="0" fontId="2" fillId="20" borderId="1" applyNumberFormat="0" applyFont="0" applyAlignment="0" applyProtection="0"/>
    <xf numFmtId="0" fontId="2" fillId="20" borderId="1" applyNumberFormat="0" applyFont="0" applyAlignment="0" applyProtection="0"/>
    <xf numFmtId="0" fontId="24" fillId="21" borderId="2" applyNumberFormat="0" applyAlignment="0" applyProtection="0"/>
    <xf numFmtId="0" fontId="31" fillId="22" borderId="3" applyNumberFormat="0" applyAlignment="0" applyProtection="0"/>
    <xf numFmtId="43" fontId="3" fillId="0" borderId="0" applyFont="0" applyFill="0" applyBorder="0" applyAlignment="0" applyProtection="0"/>
    <xf numFmtId="43" fontId="2" fillId="0" borderId="0" applyFont="0" applyFill="0" applyBorder="0" applyAlignment="0" applyProtection="0"/>
    <xf numFmtId="0" fontId="18" fillId="4" borderId="0" applyNumberFormat="0" applyBorder="0" applyAlignment="0" applyProtection="0"/>
    <xf numFmtId="0" fontId="18" fillId="4" borderId="0" applyNumberFormat="0" applyBorder="0" applyAlignment="0" applyProtection="0"/>
    <xf numFmtId="0" fontId="32"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4" fillId="7" borderId="2" applyNumberFormat="0" applyAlignment="0" applyProtection="0"/>
    <xf numFmtId="0" fontId="20" fillId="21" borderId="7" applyNumberFormat="0" applyAlignment="0" applyProtection="0"/>
    <xf numFmtId="0" fontId="20" fillId="21" borderId="7" applyNumberFormat="0" applyAlignment="0" applyProtection="0"/>
    <xf numFmtId="0" fontId="30" fillId="0" borderId="8"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9" fillId="23" borderId="0" applyNumberFormat="0" applyBorder="0" applyAlignment="0" applyProtection="0"/>
    <xf numFmtId="0" fontId="2" fillId="0" borderId="0"/>
    <xf numFmtId="0" fontId="62" fillId="0" borderId="0"/>
    <xf numFmtId="0" fontId="2" fillId="24" borderId="0"/>
    <xf numFmtId="0" fontId="2" fillId="31" borderId="0"/>
    <xf numFmtId="0" fontId="1" fillId="0" borderId="0"/>
    <xf numFmtId="0" fontId="3" fillId="0" borderId="0"/>
    <xf numFmtId="0" fontId="2" fillId="0" borderId="0"/>
    <xf numFmtId="0" fontId="2" fillId="0" borderId="0"/>
    <xf numFmtId="0" fontId="62" fillId="0" borderId="0"/>
    <xf numFmtId="0" fontId="2" fillId="0" borderId="0"/>
    <xf numFmtId="0" fontId="2" fillId="24" borderId="0"/>
    <xf numFmtId="0" fontId="2" fillId="24" borderId="0"/>
    <xf numFmtId="0" fontId="2" fillId="24" borderId="0"/>
    <xf numFmtId="0" fontId="2" fillId="24" borderId="0"/>
    <xf numFmtId="0" fontId="2" fillId="24" borderId="0"/>
    <xf numFmtId="0" fontId="37" fillId="24" borderId="0"/>
    <xf numFmtId="0" fontId="2" fillId="24" borderId="0"/>
    <xf numFmtId="0" fontId="2" fillId="0" borderId="0"/>
    <xf numFmtId="0" fontId="2"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3" fillId="0" borderId="9" applyNumberFormat="0" applyFill="0" applyAlignment="0" applyProtection="0"/>
    <xf numFmtId="43" fontId="2" fillId="0" borderId="0" applyFont="0" applyFill="0" applyBorder="0" applyAlignment="0" applyProtection="0"/>
  </cellStyleXfs>
  <cellXfs count="656">
    <xf numFmtId="0" fontId="0" fillId="0" borderId="0" xfId="0"/>
    <xf numFmtId="0" fontId="8" fillId="0" borderId="0" xfId="0" applyFont="1" applyFill="1" applyProtection="1">
      <protection locked="0"/>
    </xf>
    <xf numFmtId="10" fontId="8" fillId="0" borderId="10" xfId="67" applyNumberFormat="1" applyFont="1" applyFill="1" applyBorder="1" applyAlignment="1" applyProtection="1">
      <alignment horizontal="centerContinuous"/>
      <protection locked="0"/>
    </xf>
    <xf numFmtId="0" fontId="8" fillId="0" borderId="0" xfId="0" applyFont="1" applyFill="1" applyProtection="1">
      <protection hidden="1"/>
    </xf>
    <xf numFmtId="0" fontId="7" fillId="0" borderId="0" xfId="0" applyFont="1" applyFill="1" applyBorder="1" applyAlignment="1" applyProtection="1">
      <alignment vertical="center" wrapText="1"/>
      <protection locked="0"/>
    </xf>
    <xf numFmtId="4" fontId="7" fillId="0" borderId="0" xfId="0" applyNumberFormat="1"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4" fontId="8" fillId="0" borderId="10" xfId="0" applyNumberFormat="1" applyFont="1" applyFill="1" applyBorder="1" applyAlignment="1" applyProtection="1">
      <alignment horizontal="right"/>
      <protection locked="0"/>
    </xf>
    <xf numFmtId="0" fontId="7" fillId="0" borderId="0" xfId="0" applyFont="1" applyFill="1" applyBorder="1" applyAlignment="1" applyProtection="1">
      <alignment wrapText="1"/>
      <protection locked="0"/>
    </xf>
    <xf numFmtId="0" fontId="8" fillId="0" borderId="0" xfId="0" applyFont="1" applyFill="1" applyBorder="1" applyProtection="1">
      <protection locked="0"/>
    </xf>
    <xf numFmtId="0" fontId="8" fillId="0" borderId="10" xfId="0" applyFont="1" applyFill="1" applyBorder="1" applyAlignment="1" applyProtection="1">
      <alignment horizontal="left"/>
      <protection locked="0"/>
    </xf>
    <xf numFmtId="0" fontId="11" fillId="0" borderId="0" xfId="0" applyFont="1" applyFill="1" applyProtection="1">
      <protection locked="0"/>
    </xf>
    <xf numFmtId="4" fontId="11" fillId="0" borderId="10" xfId="0" applyNumberFormat="1" applyFont="1" applyFill="1" applyBorder="1" applyAlignment="1" applyProtection="1">
      <alignment horizontal="right" vertical="center" wrapText="1"/>
      <protection locked="0"/>
    </xf>
    <xf numFmtId="0" fontId="7" fillId="0" borderId="0" xfId="0" applyFont="1" applyFill="1" applyProtection="1">
      <protection locked="0"/>
    </xf>
    <xf numFmtId="0" fontId="4" fillId="0" borderId="0" xfId="0" applyFont="1" applyFill="1" applyProtection="1">
      <protection locked="0"/>
    </xf>
    <xf numFmtId="0" fontId="4" fillId="0" borderId="0" xfId="0" applyFont="1" applyFill="1" applyBorder="1" applyAlignment="1" applyProtection="1">
      <alignment horizontal="right"/>
      <protection locked="0"/>
    </xf>
    <xf numFmtId="0" fontId="4" fillId="0" borderId="0" xfId="0" applyFont="1" applyFill="1" applyBorder="1" applyProtection="1">
      <protection locked="0"/>
    </xf>
    <xf numFmtId="0" fontId="2" fillId="0" borderId="0" xfId="0" applyFont="1" applyFill="1" applyProtection="1"/>
    <xf numFmtId="0" fontId="8" fillId="0" borderId="0" xfId="0" applyFont="1" applyFill="1" applyProtection="1"/>
    <xf numFmtId="0" fontId="7" fillId="0" borderId="11" xfId="0" applyFont="1" applyFill="1" applyBorder="1" applyAlignment="1" applyProtection="1"/>
    <xf numFmtId="0" fontId="8" fillId="0" borderId="0" xfId="53" applyFont="1" applyBorder="1" applyProtection="1">
      <protection hidden="1"/>
    </xf>
    <xf numFmtId="0" fontId="7" fillId="0" borderId="0" xfId="0" applyFont="1" applyFill="1" applyAlignment="1" applyProtection="1"/>
    <xf numFmtId="0" fontId="7" fillId="0" borderId="0" xfId="0" applyFont="1" applyFill="1" applyAlignment="1" applyProtection="1">
      <alignment wrapText="1"/>
    </xf>
    <xf numFmtId="166" fontId="8" fillId="0" borderId="10" xfId="0" applyNumberFormat="1" applyFont="1" applyFill="1" applyBorder="1" applyProtection="1">
      <protection locked="0"/>
    </xf>
    <xf numFmtId="4" fontId="8" fillId="0" borderId="0" xfId="0" applyNumberFormat="1" applyFont="1" applyFill="1" applyProtection="1">
      <protection locked="0"/>
    </xf>
    <xf numFmtId="0" fontId="8" fillId="0" borderId="0" xfId="0" applyFont="1" applyFill="1" applyAlignment="1" applyProtection="1">
      <protection locked="0"/>
    </xf>
    <xf numFmtId="0" fontId="16" fillId="0" borderId="0" xfId="0" quotePrefix="1" applyFont="1" applyFill="1" applyProtection="1">
      <protection locked="0"/>
    </xf>
    <xf numFmtId="0" fontId="16" fillId="0" borderId="0" xfId="0" applyFont="1" applyFill="1" applyProtection="1">
      <protection locked="0"/>
    </xf>
    <xf numFmtId="0" fontId="12" fillId="0" borderId="11" xfId="0" applyFont="1" applyFill="1" applyBorder="1" applyAlignment="1" applyProtection="1">
      <alignment horizontal="left" vertical="center" wrapText="1"/>
    </xf>
    <xf numFmtId="4" fontId="12" fillId="0" borderId="11" xfId="0" applyNumberFormat="1" applyFont="1" applyFill="1" applyBorder="1" applyAlignment="1" applyProtection="1">
      <alignment horizontal="right" vertical="center" wrapText="1"/>
    </xf>
    <xf numFmtId="10" fontId="8" fillId="0" borderId="0" xfId="0" applyNumberFormat="1" applyFont="1" applyFill="1" applyProtection="1">
      <protection locked="0"/>
    </xf>
    <xf numFmtId="4" fontId="8" fillId="0" borderId="0" xfId="0" applyNumberFormat="1" applyFont="1" applyFill="1" applyBorder="1" applyProtection="1">
      <protection locked="0"/>
    </xf>
    <xf numFmtId="10" fontId="8" fillId="0" borderId="0" xfId="0" applyNumberFormat="1" applyFont="1" applyFill="1" applyBorder="1" applyProtection="1">
      <protection locked="0"/>
    </xf>
    <xf numFmtId="0" fontId="8" fillId="0" borderId="0" xfId="50" applyFont="1" applyFill="1" applyBorder="1"/>
    <xf numFmtId="0" fontId="8" fillId="26" borderId="12" xfId="50" applyFont="1" applyFill="1" applyBorder="1"/>
    <xf numFmtId="0" fontId="8" fillId="27" borderId="10" xfId="50" applyFont="1" applyFill="1" applyBorder="1"/>
    <xf numFmtId="0" fontId="8" fillId="25" borderId="10" xfId="50" applyFont="1" applyFill="1" applyBorder="1"/>
    <xf numFmtId="0" fontId="8" fillId="0" borderId="13" xfId="50" applyFont="1" applyFill="1" applyBorder="1"/>
    <xf numFmtId="0" fontId="8" fillId="0" borderId="14" xfId="50" applyFont="1" applyFill="1" applyBorder="1"/>
    <xf numFmtId="0" fontId="8" fillId="0" borderId="15" xfId="50" applyFont="1" applyFill="1" applyBorder="1"/>
    <xf numFmtId="0" fontId="8" fillId="0" borderId="16" xfId="50" applyFont="1" applyFill="1" applyBorder="1"/>
    <xf numFmtId="0" fontId="8" fillId="0" borderId="17" xfId="50" applyFont="1" applyFill="1" applyBorder="1"/>
    <xf numFmtId="0" fontId="8" fillId="0" borderId="18" xfId="50" applyFont="1" applyFill="1" applyBorder="1"/>
    <xf numFmtId="0" fontId="8" fillId="0" borderId="19" xfId="50" applyFont="1" applyFill="1" applyBorder="1"/>
    <xf numFmtId="0" fontId="8" fillId="0" borderId="20" xfId="50" applyFont="1" applyFill="1" applyBorder="1"/>
    <xf numFmtId="0" fontId="8" fillId="28" borderId="10" xfId="50" applyFont="1" applyFill="1" applyBorder="1"/>
    <xf numFmtId="0" fontId="8" fillId="0" borderId="0" xfId="51" applyFont="1" applyFill="1" applyBorder="1"/>
    <xf numFmtId="0" fontId="2" fillId="0" borderId="0" xfId="0" applyFont="1" applyFill="1" applyProtection="1">
      <protection locked="0"/>
    </xf>
    <xf numFmtId="0" fontId="8" fillId="0" borderId="0" xfId="0" applyFont="1" applyFill="1" applyBorder="1" applyAlignment="1" applyProtection="1">
      <alignment wrapText="1"/>
      <protection locked="0"/>
    </xf>
    <xf numFmtId="0" fontId="7" fillId="0" borderId="0" xfId="56" applyFont="1" applyProtection="1">
      <protection hidden="1"/>
    </xf>
    <xf numFmtId="0" fontId="8" fillId="0" borderId="0" xfId="0" applyFont="1" applyFill="1" applyAlignment="1" applyProtection="1">
      <alignment horizontal="center" vertical="distributed"/>
      <protection locked="0"/>
    </xf>
    <xf numFmtId="1" fontId="8" fillId="0" borderId="10" xfId="56" applyNumberFormat="1" applyFont="1" applyBorder="1" applyProtection="1">
      <protection locked="0"/>
    </xf>
    <xf numFmtId="0" fontId="7" fillId="0" borderId="11" xfId="56" applyFont="1" applyBorder="1" applyAlignment="1" applyProtection="1">
      <alignment vertical="top" wrapText="1"/>
      <protection locked="0"/>
    </xf>
    <xf numFmtId="4" fontId="8" fillId="0" borderId="10" xfId="56" applyNumberFormat="1" applyFont="1" applyBorder="1" applyProtection="1">
      <protection locked="0"/>
    </xf>
    <xf numFmtId="0" fontId="15" fillId="0" borderId="0" xfId="0" applyFont="1" applyFill="1" applyProtection="1">
      <protection locked="0"/>
    </xf>
    <xf numFmtId="0" fontId="8" fillId="0" borderId="21" xfId="50" applyFont="1" applyFill="1" applyBorder="1"/>
    <xf numFmtId="0" fontId="15" fillId="0" borderId="0" xfId="59" applyFont="1" applyFill="1" applyProtection="1">
      <protection locked="0"/>
    </xf>
    <xf numFmtId="0" fontId="7" fillId="0" borderId="0" xfId="0" applyFont="1" applyFill="1" applyAlignment="1" applyProtection="1">
      <alignment horizontal="center" vertical="center" wrapText="1"/>
      <protection locked="0"/>
    </xf>
    <xf numFmtId="4" fontId="8" fillId="0" borderId="22" xfId="0" applyNumberFormat="1" applyFont="1" applyFill="1" applyBorder="1" applyAlignment="1" applyProtection="1">
      <alignment horizontal="left" vertical="center" wrapText="1"/>
      <protection locked="0"/>
    </xf>
    <xf numFmtId="4" fontId="8" fillId="0" borderId="22"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4" fontId="8" fillId="0" borderId="10" xfId="0" applyNumberFormat="1" applyFont="1" applyFill="1" applyBorder="1" applyAlignment="1" applyProtection="1">
      <alignment horizontal="right" vertical="center" wrapText="1"/>
      <protection locked="0"/>
    </xf>
    <xf numFmtId="0" fontId="8" fillId="0" borderId="0" xfId="56" applyFont="1" applyProtection="1">
      <protection hidden="1"/>
    </xf>
    <xf numFmtId="0" fontId="16" fillId="0" borderId="24" xfId="56" applyFont="1" applyBorder="1" applyAlignment="1" applyProtection="1">
      <alignment horizontal="center" vertical="center" wrapText="1"/>
      <protection locked="0"/>
    </xf>
    <xf numFmtId="0" fontId="7" fillId="0" borderId="0" xfId="0" applyFont="1" applyFill="1" applyBorder="1" applyAlignment="1" applyProtection="1">
      <alignment horizontal="center" wrapText="1"/>
      <protection locked="0"/>
    </xf>
    <xf numFmtId="0" fontId="7" fillId="0" borderId="25" xfId="0" applyFont="1" applyFill="1" applyBorder="1" applyAlignment="1" applyProtection="1">
      <alignment horizontal="center" vertical="center" wrapText="1"/>
      <protection locked="0"/>
    </xf>
    <xf numFmtId="0" fontId="8" fillId="0" borderId="0" xfId="40" applyFont="1" applyFill="1" applyAlignment="1" applyProtection="1">
      <protection locked="0"/>
    </xf>
    <xf numFmtId="0" fontId="7" fillId="0" borderId="0" xfId="0" applyFont="1" applyFill="1" applyBorder="1" applyAlignment="1" applyProtection="1">
      <alignment horizontal="left" wrapText="1"/>
      <protection hidden="1"/>
    </xf>
    <xf numFmtId="0" fontId="7" fillId="0" borderId="0" xfId="0" applyFont="1" applyFill="1" applyBorder="1" applyAlignment="1" applyProtection="1">
      <alignment wrapText="1"/>
      <protection hidden="1"/>
    </xf>
    <xf numFmtId="0" fontId="8" fillId="0" borderId="0" xfId="0" applyFont="1" applyFill="1" applyBorder="1" applyProtection="1">
      <protection hidden="1"/>
    </xf>
    <xf numFmtId="0" fontId="7" fillId="0" borderId="0" xfId="0" applyFont="1" applyFill="1" applyBorder="1" applyAlignment="1" applyProtection="1">
      <protection hidden="1"/>
    </xf>
    <xf numFmtId="0" fontId="7" fillId="0" borderId="0" xfId="0" applyFont="1" applyFill="1" applyBorder="1" applyAlignment="1" applyProtection="1">
      <alignment horizontal="center" wrapText="1"/>
      <protection hidden="1"/>
    </xf>
    <xf numFmtId="4" fontId="8" fillId="0" borderId="0" xfId="0" applyNumberFormat="1" applyFont="1" applyFill="1" applyBorder="1" applyAlignment="1" applyProtection="1">
      <alignment wrapText="1"/>
      <protection hidden="1"/>
    </xf>
    <xf numFmtId="0" fontId="7" fillId="29" borderId="0" xfId="0" applyFont="1" applyFill="1" applyBorder="1" applyAlignment="1" applyProtection="1">
      <alignment horizontal="center" wrapText="1"/>
      <protection hidden="1"/>
    </xf>
    <xf numFmtId="4" fontId="8" fillId="0" borderId="0" xfId="0" applyNumberFormat="1" applyFont="1" applyFill="1" applyProtection="1">
      <protection hidden="1"/>
    </xf>
    <xf numFmtId="0" fontId="7" fillId="0" borderId="0" xfId="0" applyFont="1" applyFill="1" applyBorder="1" applyAlignment="1" applyProtection="1">
      <alignment horizontal="left"/>
      <protection hidden="1"/>
    </xf>
    <xf numFmtId="3" fontId="7" fillId="0" borderId="0" xfId="0" applyNumberFormat="1" applyFont="1" applyFill="1" applyBorder="1" applyAlignment="1" applyProtection="1">
      <alignment wrapText="1"/>
      <protection hidden="1"/>
    </xf>
    <xf numFmtId="4" fontId="7" fillId="0" borderId="0" xfId="0" applyNumberFormat="1" applyFont="1" applyFill="1" applyBorder="1" applyAlignment="1" applyProtection="1">
      <alignment horizontal="center" wrapText="1"/>
      <protection hidden="1"/>
    </xf>
    <xf numFmtId="10" fontId="7" fillId="0" borderId="0" xfId="0" applyNumberFormat="1" applyFont="1" applyFill="1" applyBorder="1" applyAlignment="1" applyProtection="1">
      <alignment wrapText="1"/>
      <protection hidden="1"/>
    </xf>
    <xf numFmtId="0" fontId="7" fillId="25" borderId="0" xfId="0" applyFont="1" applyFill="1" applyBorder="1" applyAlignment="1" applyProtection="1">
      <alignment wrapText="1"/>
      <protection hidden="1"/>
    </xf>
    <xf numFmtId="0" fontId="8" fillId="25" borderId="0" xfId="0" applyFont="1" applyFill="1" applyBorder="1" applyProtection="1">
      <protection hidden="1"/>
    </xf>
    <xf numFmtId="0" fontId="8" fillId="25" borderId="0" xfId="0" applyFont="1" applyFill="1" applyProtection="1">
      <protection hidden="1"/>
    </xf>
    <xf numFmtId="0" fontId="10" fillId="26" borderId="10" xfId="0" applyFont="1" applyFill="1" applyBorder="1" applyAlignment="1" applyProtection="1">
      <alignment horizontal="center" vertical="center" wrapText="1"/>
      <protection hidden="1"/>
    </xf>
    <xf numFmtId="0" fontId="42" fillId="26" borderId="10" xfId="0" applyFont="1" applyFill="1" applyBorder="1" applyAlignment="1" applyProtection="1">
      <alignment horizontal="center" vertical="center" wrapText="1"/>
      <protection hidden="1"/>
    </xf>
    <xf numFmtId="0" fontId="10" fillId="26" borderId="10" xfId="0" applyFont="1" applyFill="1" applyBorder="1" applyAlignment="1" applyProtection="1">
      <alignment horizontal="center" vertical="center"/>
      <protection hidden="1"/>
    </xf>
    <xf numFmtId="0" fontId="10" fillId="26" borderId="26" xfId="0" applyFont="1" applyFill="1" applyBorder="1" applyAlignment="1" applyProtection="1">
      <alignment horizontal="center" vertical="center" wrapText="1"/>
      <protection hidden="1"/>
    </xf>
    <xf numFmtId="0" fontId="10" fillId="26" borderId="27" xfId="0" applyFont="1" applyFill="1" applyBorder="1" applyAlignment="1" applyProtection="1">
      <alignment horizontal="center" vertical="center" wrapText="1"/>
      <protection hidden="1"/>
    </xf>
    <xf numFmtId="0" fontId="10" fillId="26" borderId="12" xfId="0" applyFont="1" applyFill="1" applyBorder="1" applyAlignment="1" applyProtection="1">
      <alignment horizontal="center" vertical="center" wrapText="1"/>
      <protection hidden="1"/>
    </xf>
    <xf numFmtId="0" fontId="42" fillId="26" borderId="12" xfId="0" applyFont="1" applyFill="1" applyBorder="1" applyAlignment="1" applyProtection="1">
      <alignment horizontal="center" vertical="center" wrapText="1"/>
      <protection hidden="1"/>
    </xf>
    <xf numFmtId="0" fontId="10" fillId="26" borderId="12" xfId="0" applyFont="1" applyFill="1" applyBorder="1" applyAlignment="1" applyProtection="1">
      <alignment horizontal="center" vertical="center"/>
      <protection hidden="1"/>
    </xf>
    <xf numFmtId="0" fontId="9" fillId="26" borderId="12" xfId="0" applyFont="1" applyFill="1" applyBorder="1" applyAlignment="1" applyProtection="1">
      <alignment horizontal="center" vertical="center"/>
      <protection hidden="1"/>
    </xf>
    <xf numFmtId="0" fontId="10" fillId="26" borderId="26" xfId="0" applyFont="1" applyFill="1" applyBorder="1" applyAlignment="1" applyProtection="1">
      <alignment horizontal="center" vertical="center"/>
      <protection hidden="1"/>
    </xf>
    <xf numFmtId="4" fontId="8" fillId="0" borderId="10" xfId="30" applyNumberFormat="1" applyFont="1" applyFill="1" applyBorder="1" applyProtection="1">
      <protection hidden="1"/>
    </xf>
    <xf numFmtId="4" fontId="8" fillId="27" borderId="10" xfId="30" applyNumberFormat="1" applyFont="1" applyFill="1" applyBorder="1" applyProtection="1">
      <protection hidden="1"/>
    </xf>
    <xf numFmtId="4" fontId="8" fillId="0" borderId="10" xfId="0" applyNumberFormat="1" applyFont="1" applyFill="1" applyBorder="1" applyProtection="1">
      <protection hidden="1"/>
    </xf>
    <xf numFmtId="4" fontId="15" fillId="0" borderId="23" xfId="0" applyNumberFormat="1" applyFont="1" applyFill="1" applyBorder="1" applyAlignment="1" applyProtection="1">
      <alignment wrapText="1"/>
      <protection hidden="1"/>
    </xf>
    <xf numFmtId="4" fontId="15" fillId="0" borderId="28" xfId="0" applyNumberFormat="1" applyFont="1" applyFill="1" applyBorder="1" applyAlignment="1" applyProtection="1">
      <alignment wrapText="1"/>
      <protection hidden="1"/>
    </xf>
    <xf numFmtId="10" fontId="8" fillId="0" borderId="10" xfId="67" applyNumberFormat="1" applyFont="1" applyFill="1" applyBorder="1" applyAlignment="1" applyProtection="1">
      <alignment horizontal="centerContinuous"/>
      <protection hidden="1"/>
    </xf>
    <xf numFmtId="4" fontId="15" fillId="0" borderId="22" xfId="0" applyNumberFormat="1" applyFont="1" applyFill="1" applyBorder="1" applyAlignment="1" applyProtection="1">
      <alignment wrapText="1"/>
      <protection hidden="1"/>
    </xf>
    <xf numFmtId="0" fontId="15" fillId="0" borderId="0" xfId="0" applyFont="1" applyFill="1" applyBorder="1" applyAlignment="1" applyProtection="1">
      <alignment wrapText="1"/>
      <protection hidden="1"/>
    </xf>
    <xf numFmtId="0" fontId="7" fillId="0" borderId="0" xfId="0" applyFont="1" applyFill="1" applyProtection="1">
      <protection hidden="1"/>
    </xf>
    <xf numFmtId="0" fontId="8" fillId="0" borderId="23" xfId="0" applyFont="1" applyFill="1" applyBorder="1" applyAlignment="1" applyProtection="1">
      <alignment horizontal="left"/>
      <protection hidden="1"/>
    </xf>
    <xf numFmtId="4" fontId="8" fillId="0" borderId="22" xfId="0" applyNumberFormat="1" applyFont="1" applyFill="1" applyBorder="1" applyAlignment="1" applyProtection="1">
      <protection hidden="1"/>
    </xf>
    <xf numFmtId="10" fontId="8" fillId="0" borderId="10" xfId="0" applyNumberFormat="1" applyFont="1" applyFill="1" applyBorder="1" applyAlignment="1" applyProtection="1">
      <alignment horizontal="center"/>
      <protection hidden="1"/>
    </xf>
    <xf numFmtId="3" fontId="8" fillId="0" borderId="0" xfId="0" applyNumberFormat="1" applyFont="1" applyFill="1" applyBorder="1" applyProtection="1">
      <protection hidden="1"/>
    </xf>
    <xf numFmtId="4" fontId="8" fillId="0" borderId="27" xfId="0" applyNumberFormat="1" applyFont="1" applyFill="1" applyBorder="1" applyAlignment="1" applyProtection="1">
      <protection hidden="1"/>
    </xf>
    <xf numFmtId="10" fontId="8" fillId="0" borderId="10" xfId="0" applyNumberFormat="1" applyFont="1" applyFill="1" applyBorder="1" applyAlignment="1" applyProtection="1">
      <alignment horizontal="center" vertical="center"/>
      <protection hidden="1"/>
    </xf>
    <xf numFmtId="4" fontId="8" fillId="0" borderId="29" xfId="0" applyNumberFormat="1" applyFont="1" applyFill="1" applyBorder="1" applyProtection="1">
      <protection hidden="1"/>
    </xf>
    <xf numFmtId="4" fontId="8" fillId="0" borderId="0" xfId="0" applyNumberFormat="1" applyFont="1" applyFill="1" applyBorder="1" applyProtection="1">
      <protection hidden="1"/>
    </xf>
    <xf numFmtId="4" fontId="11" fillId="0" borderId="0" xfId="0" applyNumberFormat="1" applyFont="1" applyFill="1" applyBorder="1" applyProtection="1">
      <protection hidden="1"/>
    </xf>
    <xf numFmtId="0" fontId="43" fillId="0" borderId="0" xfId="51" applyFont="1" applyFill="1" applyAlignment="1" applyProtection="1">
      <alignment vertical="center"/>
      <protection locked="0"/>
    </xf>
    <xf numFmtId="1" fontId="43" fillId="0" borderId="0" xfId="51" applyNumberFormat="1" applyFont="1" applyFill="1" applyAlignment="1" applyProtection="1">
      <alignment horizontal="left" vertical="center"/>
      <protection locked="0"/>
    </xf>
    <xf numFmtId="0" fontId="8" fillId="0" borderId="0" xfId="51" applyFont="1" applyFill="1" applyAlignment="1" applyProtection="1">
      <alignment horizontal="left" vertical="center"/>
      <protection locked="0"/>
    </xf>
    <xf numFmtId="0" fontId="8" fillId="0" borderId="0" xfId="51" applyFont="1" applyFill="1" applyAlignment="1" applyProtection="1">
      <alignment vertical="center"/>
      <protection locked="0"/>
    </xf>
    <xf numFmtId="2" fontId="16" fillId="0" borderId="0" xfId="0" quotePrefix="1" applyNumberFormat="1" applyFont="1" applyFill="1" applyAlignment="1" applyProtection="1">
      <alignment vertical="center" wrapText="1"/>
      <protection locked="0"/>
    </xf>
    <xf numFmtId="4" fontId="8" fillId="0" borderId="30" xfId="0" applyNumberFormat="1" applyFont="1" applyFill="1" applyBorder="1" applyProtection="1">
      <protection locked="0"/>
    </xf>
    <xf numFmtId="4" fontId="8" fillId="0" borderId="31" xfId="0" applyNumberFormat="1" applyFont="1" applyFill="1" applyBorder="1" applyProtection="1">
      <protection locked="0"/>
    </xf>
    <xf numFmtId="0" fontId="7" fillId="26" borderId="10" xfId="0" applyFont="1" applyFill="1" applyBorder="1" applyAlignment="1" applyProtection="1">
      <alignment horizontal="center" vertical="center" wrapText="1"/>
      <protection hidden="1"/>
    </xf>
    <xf numFmtId="0" fontId="4" fillId="0" borderId="0" xfId="0" applyFont="1" applyFill="1" applyProtection="1"/>
    <xf numFmtId="1" fontId="8" fillId="0" borderId="10" xfId="56" applyNumberFormat="1" applyFont="1" applyBorder="1" applyAlignment="1" applyProtection="1">
      <alignment horizontal="center" wrapText="1"/>
      <protection locked="0"/>
    </xf>
    <xf numFmtId="0" fontId="47" fillId="0" borderId="0" xfId="0" applyFont="1" applyFill="1" applyProtection="1">
      <protection hidden="1"/>
    </xf>
    <xf numFmtId="0" fontId="47" fillId="0" borderId="0" xfId="0" applyFont="1" applyFill="1" applyProtection="1">
      <protection locked="0"/>
    </xf>
    <xf numFmtId="0" fontId="7" fillId="0" borderId="0" xfId="49" applyFont="1" applyFill="1" applyBorder="1" applyAlignment="1" applyProtection="1">
      <alignment horizontal="center" vertical="center" wrapText="1"/>
      <protection locked="0"/>
    </xf>
    <xf numFmtId="0" fontId="7" fillId="0" borderId="0" xfId="49" applyFont="1" applyFill="1" applyBorder="1" applyAlignment="1" applyProtection="1">
      <alignment wrapText="1"/>
      <protection locked="0"/>
    </xf>
    <xf numFmtId="4" fontId="8" fillId="0" borderId="0" xfId="49" applyNumberFormat="1" applyFont="1" applyFill="1" applyBorder="1" applyProtection="1">
      <protection locked="0"/>
    </xf>
    <xf numFmtId="0" fontId="15" fillId="0" borderId="0" xfId="51" applyFont="1" applyFill="1" applyBorder="1" applyProtection="1">
      <protection locked="0"/>
    </xf>
    <xf numFmtId="0" fontId="8" fillId="0" borderId="0" xfId="51" applyFont="1" applyFill="1" applyBorder="1" applyProtection="1">
      <protection locked="0"/>
    </xf>
    <xf numFmtId="0" fontId="40" fillId="0" borderId="0" xfId="0" applyFont="1" applyFill="1" applyProtection="1">
      <protection locked="0"/>
    </xf>
    <xf numFmtId="3" fontId="2" fillId="28" borderId="10" xfId="0" applyNumberFormat="1" applyFont="1" applyFill="1" applyBorder="1" applyAlignment="1" applyProtection="1">
      <protection locked="0"/>
    </xf>
    <xf numFmtId="4" fontId="2" fillId="28" borderId="10" xfId="0" applyNumberFormat="1" applyFont="1" applyFill="1" applyBorder="1" applyAlignment="1" applyProtection="1">
      <protection locked="0"/>
    </xf>
    <xf numFmtId="0" fontId="2" fillId="28" borderId="10" xfId="0" applyFont="1" applyFill="1" applyBorder="1" applyAlignment="1" applyProtection="1">
      <protection locked="0"/>
    </xf>
    <xf numFmtId="0" fontId="1" fillId="0" borderId="0" xfId="52"/>
    <xf numFmtId="0" fontId="48" fillId="0" borderId="0" xfId="51" applyFont="1" applyFill="1" applyAlignment="1" applyProtection="1">
      <alignment vertical="center"/>
      <protection locked="0"/>
    </xf>
    <xf numFmtId="0" fontId="6" fillId="0" borderId="0" xfId="0" applyFont="1" applyFill="1" applyAlignment="1" applyProtection="1">
      <protection locked="0"/>
    </xf>
    <xf numFmtId="0" fontId="4" fillId="0" borderId="0" xfId="0" applyFont="1" applyFill="1" applyProtection="1">
      <protection hidden="1"/>
    </xf>
    <xf numFmtId="0" fontId="15" fillId="0" borderId="0" xfId="60" quotePrefix="1" applyFont="1" applyFill="1" applyAlignment="1" applyProtection="1">
      <alignment wrapText="1"/>
      <protection locked="0"/>
    </xf>
    <xf numFmtId="0" fontId="7" fillId="0" borderId="26" xfId="56" applyFont="1" applyFill="1" applyBorder="1" applyAlignment="1" applyProtection="1">
      <alignment vertical="top"/>
      <protection locked="0"/>
    </xf>
    <xf numFmtId="0" fontId="7" fillId="0" borderId="11" xfId="56" applyFont="1" applyBorder="1" applyAlignment="1" applyProtection="1">
      <alignment vertical="top"/>
      <protection locked="0"/>
    </xf>
    <xf numFmtId="0" fontId="7" fillId="0" borderId="11" xfId="56" applyFont="1" applyFill="1" applyBorder="1" applyAlignment="1" applyProtection="1">
      <alignment vertical="top"/>
      <protection locked="0"/>
    </xf>
    <xf numFmtId="0" fontId="5" fillId="32" borderId="23" xfId="0" applyFont="1" applyFill="1" applyBorder="1" applyAlignment="1" applyProtection="1"/>
    <xf numFmtId="0" fontId="7" fillId="32" borderId="10" xfId="0" applyFont="1" applyFill="1" applyBorder="1" applyAlignment="1" applyProtection="1">
      <alignment horizontal="center" wrapText="1"/>
      <protection hidden="1"/>
    </xf>
    <xf numFmtId="0" fontId="12" fillId="32" borderId="10" xfId="0" applyFont="1" applyFill="1" applyBorder="1" applyAlignment="1" applyProtection="1">
      <alignment horizontal="center" vertical="center" wrapText="1"/>
      <protection hidden="1"/>
    </xf>
    <xf numFmtId="0" fontId="10" fillId="32" borderId="10" xfId="0" applyFont="1" applyFill="1" applyBorder="1" applyAlignment="1" applyProtection="1">
      <alignment horizontal="center" wrapText="1"/>
      <protection hidden="1"/>
    </xf>
    <xf numFmtId="0" fontId="8" fillId="32" borderId="0" xfId="0" applyFont="1" applyFill="1" applyProtection="1">
      <protection locked="0"/>
    </xf>
    <xf numFmtId="0" fontId="7" fillId="32" borderId="10" xfId="56" applyFont="1" applyFill="1" applyBorder="1" applyAlignment="1" applyProtection="1">
      <alignment horizontal="center" vertical="distributed"/>
      <protection hidden="1"/>
    </xf>
    <xf numFmtId="0" fontId="7" fillId="32" borderId="28" xfId="56" applyFont="1" applyFill="1" applyBorder="1" applyAlignment="1" applyProtection="1">
      <protection hidden="1"/>
    </xf>
    <xf numFmtId="0" fontId="7" fillId="32" borderId="22" xfId="56" applyFont="1" applyFill="1" applyBorder="1" applyAlignment="1" applyProtection="1">
      <protection hidden="1"/>
    </xf>
    <xf numFmtId="4" fontId="8" fillId="32" borderId="32" xfId="49" applyNumberFormat="1" applyFont="1" applyFill="1" applyBorder="1" applyProtection="1">
      <protection hidden="1"/>
    </xf>
    <xf numFmtId="4" fontId="8" fillId="32" borderId="30" xfId="49" applyNumberFormat="1" applyFont="1" applyFill="1" applyBorder="1" applyProtection="1">
      <protection hidden="1"/>
    </xf>
    <xf numFmtId="4" fontId="8" fillId="32" borderId="31" xfId="49" applyNumberFormat="1" applyFont="1" applyFill="1" applyBorder="1" applyProtection="1">
      <protection hidden="1"/>
    </xf>
    <xf numFmtId="166" fontId="8" fillId="32" borderId="10" xfId="0" applyNumberFormat="1" applyFont="1" applyFill="1" applyBorder="1" applyProtection="1">
      <protection hidden="1"/>
    </xf>
    <xf numFmtId="10" fontId="8" fillId="32" borderId="0" xfId="0" applyNumberFormat="1" applyFont="1" applyFill="1" applyProtection="1">
      <protection locked="0"/>
    </xf>
    <xf numFmtId="165" fontId="8" fillId="32" borderId="10" xfId="0" applyNumberFormat="1" applyFont="1" applyFill="1" applyBorder="1" applyAlignment="1" applyProtection="1">
      <alignment horizontal="center" vertical="center"/>
      <protection hidden="1"/>
    </xf>
    <xf numFmtId="3" fontId="8" fillId="32" borderId="10" xfId="0" applyNumberFormat="1" applyFont="1" applyFill="1" applyBorder="1" applyProtection="1">
      <protection hidden="1"/>
    </xf>
    <xf numFmtId="10" fontId="7" fillId="32" borderId="10" xfId="0" applyNumberFormat="1" applyFont="1" applyFill="1" applyBorder="1" applyProtection="1">
      <protection hidden="1"/>
    </xf>
    <xf numFmtId="0" fontId="64" fillId="0" borderId="0" xfId="0" quotePrefix="1" applyFont="1" applyFill="1" applyProtection="1">
      <protection locked="0"/>
    </xf>
    <xf numFmtId="0" fontId="64" fillId="0" borderId="0" xfId="0" applyFont="1" applyFill="1" applyProtection="1">
      <protection locked="0"/>
    </xf>
    <xf numFmtId="10" fontId="8" fillId="28" borderId="10" xfId="0" applyNumberFormat="1" applyFont="1" applyFill="1" applyBorder="1" applyAlignment="1" applyProtection="1">
      <alignment horizontal="center" vertical="center"/>
      <protection locked="0"/>
    </xf>
    <xf numFmtId="9" fontId="7" fillId="28" borderId="10" xfId="0" applyNumberFormat="1" applyFont="1" applyFill="1" applyBorder="1" applyAlignment="1" applyProtection="1">
      <alignment horizontal="center"/>
      <protection locked="0"/>
    </xf>
    <xf numFmtId="0" fontId="36" fillId="0" borderId="0" xfId="0" applyFont="1" applyFill="1" applyBorder="1" applyProtection="1">
      <protection locked="0"/>
    </xf>
    <xf numFmtId="0" fontId="2" fillId="0" borderId="0" xfId="0" applyFont="1" applyFill="1" applyBorder="1" applyProtection="1">
      <protection locked="0"/>
    </xf>
    <xf numFmtId="0" fontId="16" fillId="0" borderId="0" xfId="0" applyFont="1" applyFill="1" applyBorder="1" applyProtection="1">
      <protection locked="0"/>
    </xf>
    <xf numFmtId="4" fontId="7" fillId="32" borderId="33" xfId="0" applyNumberFormat="1" applyFont="1" applyFill="1" applyBorder="1" applyAlignment="1" applyProtection="1">
      <alignment horizontal="right" vertical="center"/>
      <protection hidden="1"/>
    </xf>
    <xf numFmtId="4" fontId="7" fillId="32" borderId="22" xfId="0" applyNumberFormat="1" applyFont="1" applyFill="1" applyBorder="1" applyAlignment="1" applyProtection="1">
      <alignment horizontal="right" vertical="center" wrapText="1"/>
      <protection hidden="1"/>
    </xf>
    <xf numFmtId="4" fontId="7" fillId="32" borderId="10" xfId="0" applyNumberFormat="1" applyFont="1" applyFill="1" applyBorder="1" applyAlignment="1" applyProtection="1">
      <alignment horizontal="right" vertical="center" wrapText="1"/>
      <protection hidden="1"/>
    </xf>
    <xf numFmtId="4" fontId="7" fillId="32" borderId="23" xfId="0" applyNumberFormat="1" applyFont="1" applyFill="1" applyBorder="1" applyAlignment="1" applyProtection="1">
      <alignment horizontal="right" vertical="center" wrapText="1"/>
      <protection hidden="1"/>
    </xf>
    <xf numFmtId="4" fontId="7" fillId="32" borderId="34" xfId="0" applyNumberFormat="1" applyFont="1" applyFill="1" applyBorder="1" applyAlignment="1" applyProtection="1">
      <alignment horizontal="right" vertical="center" wrapText="1"/>
      <protection hidden="1"/>
    </xf>
    <xf numFmtId="4" fontId="7" fillId="32" borderId="35" xfId="0" applyNumberFormat="1" applyFont="1" applyFill="1" applyBorder="1" applyAlignment="1" applyProtection="1">
      <alignment horizontal="right" vertical="center" wrapText="1"/>
      <protection hidden="1"/>
    </xf>
    <xf numFmtId="0" fontId="7" fillId="32" borderId="36" xfId="0" applyFont="1" applyFill="1" applyBorder="1" applyAlignment="1" applyProtection="1">
      <alignment horizontal="center" vertical="center" wrapText="1"/>
      <protection hidden="1"/>
    </xf>
    <xf numFmtId="0" fontId="7" fillId="32" borderId="37" xfId="0" applyFont="1" applyFill="1" applyBorder="1" applyAlignment="1" applyProtection="1">
      <alignment horizontal="center" vertical="center" wrapText="1"/>
      <protection hidden="1"/>
    </xf>
    <xf numFmtId="0" fontId="7" fillId="32" borderId="35" xfId="0" applyFont="1" applyFill="1" applyBorder="1" applyAlignment="1" applyProtection="1">
      <alignment horizontal="center" vertical="center" wrapText="1"/>
      <protection hidden="1"/>
    </xf>
    <xf numFmtId="4" fontId="7" fillId="32" borderId="38" xfId="0" applyNumberFormat="1" applyFont="1" applyFill="1" applyBorder="1" applyAlignment="1" applyProtection="1">
      <alignment horizontal="right" vertical="center" wrapText="1"/>
      <protection hidden="1"/>
    </xf>
    <xf numFmtId="4" fontId="7" fillId="32" borderId="39" xfId="0" applyNumberFormat="1" applyFont="1" applyFill="1" applyBorder="1" applyAlignment="1" applyProtection="1">
      <alignment horizontal="right" vertical="center" wrapText="1"/>
      <protection hidden="1"/>
    </xf>
    <xf numFmtId="4" fontId="7" fillId="32" borderId="40" xfId="0" applyNumberFormat="1" applyFont="1" applyFill="1" applyBorder="1" applyAlignment="1" applyProtection="1">
      <alignment horizontal="right" vertical="center" wrapText="1"/>
      <protection hidden="1"/>
    </xf>
    <xf numFmtId="0" fontId="2" fillId="0" borderId="0" xfId="0" applyFont="1" applyFill="1" applyProtection="1">
      <protection hidden="1"/>
    </xf>
    <xf numFmtId="0" fontId="7" fillId="32" borderId="28" xfId="56" applyFont="1" applyFill="1" applyBorder="1" applyAlignment="1" applyProtection="1">
      <alignment wrapText="1"/>
      <protection hidden="1"/>
    </xf>
    <xf numFmtId="0" fontId="7" fillId="32" borderId="22" xfId="56" applyFont="1" applyFill="1" applyBorder="1" applyAlignment="1" applyProtection="1">
      <alignment wrapText="1"/>
      <protection hidden="1"/>
    </xf>
    <xf numFmtId="0" fontId="7" fillId="32" borderId="10" xfId="56" applyFont="1" applyFill="1" applyBorder="1" applyAlignment="1" applyProtection="1">
      <alignment horizontal="center"/>
      <protection hidden="1"/>
    </xf>
    <xf numFmtId="3" fontId="7" fillId="32" borderId="10" xfId="56" applyNumberFormat="1" applyFont="1" applyFill="1" applyBorder="1" applyAlignment="1" applyProtection="1">
      <alignment horizontal="center"/>
      <protection hidden="1"/>
    </xf>
    <xf numFmtId="0" fontId="7" fillId="32" borderId="28" xfId="0" applyFont="1" applyFill="1" applyBorder="1" applyAlignment="1" applyProtection="1">
      <alignment wrapText="1"/>
      <protection hidden="1"/>
    </xf>
    <xf numFmtId="0" fontId="7" fillId="32" borderId="22" xfId="0" applyFont="1" applyFill="1" applyBorder="1" applyAlignment="1" applyProtection="1">
      <alignment wrapText="1"/>
      <protection hidden="1"/>
    </xf>
    <xf numFmtId="0" fontId="7" fillId="32" borderId="10" xfId="0" applyFont="1" applyFill="1" applyBorder="1" applyAlignment="1" applyProtection="1">
      <alignment horizontal="center" vertical="center"/>
      <protection hidden="1"/>
    </xf>
    <xf numFmtId="4" fontId="7" fillId="32" borderId="41" xfId="0" applyNumberFormat="1" applyFont="1" applyFill="1" applyBorder="1" applyAlignment="1" applyProtection="1">
      <protection hidden="1"/>
    </xf>
    <xf numFmtId="4" fontId="7" fillId="32" borderId="42" xfId="0" applyNumberFormat="1" applyFont="1" applyFill="1" applyBorder="1" applyAlignment="1" applyProtection="1">
      <protection hidden="1"/>
    </xf>
    <xf numFmtId="4" fontId="7" fillId="32" borderId="43" xfId="0" applyNumberFormat="1" applyFont="1" applyFill="1" applyBorder="1" applyAlignment="1" applyProtection="1">
      <protection hidden="1"/>
    </xf>
    <xf numFmtId="4" fontId="7" fillId="32" borderId="25" xfId="30" applyNumberFormat="1" applyFont="1" applyFill="1" applyBorder="1" applyProtection="1">
      <protection hidden="1"/>
    </xf>
    <xf numFmtId="0" fontId="7" fillId="32" borderId="44" xfId="0" applyFont="1" applyFill="1" applyBorder="1" applyAlignment="1" applyProtection="1">
      <alignment vertical="center" wrapText="1"/>
      <protection hidden="1"/>
    </xf>
    <xf numFmtId="0" fontId="7" fillId="32" borderId="12" xfId="0" applyFont="1" applyFill="1" applyBorder="1" applyAlignment="1" applyProtection="1">
      <alignment horizontal="center" vertical="center"/>
      <protection hidden="1"/>
    </xf>
    <xf numFmtId="4" fontId="8" fillId="32" borderId="45" xfId="30" applyNumberFormat="1" applyFont="1" applyFill="1" applyBorder="1" applyProtection="1">
      <protection hidden="1"/>
    </xf>
    <xf numFmtId="4" fontId="8" fillId="32" borderId="46" xfId="30" applyNumberFormat="1" applyFont="1" applyFill="1" applyBorder="1" applyProtection="1">
      <protection hidden="1"/>
    </xf>
    <xf numFmtId="4" fontId="8" fillId="32" borderId="45" xfId="0" applyNumberFormat="1" applyFont="1" applyFill="1" applyBorder="1" applyProtection="1">
      <protection hidden="1"/>
    </xf>
    <xf numFmtId="4" fontId="8" fillId="32" borderId="24" xfId="30" applyNumberFormat="1" applyFont="1" applyFill="1" applyBorder="1" applyProtection="1">
      <protection hidden="1"/>
    </xf>
    <xf numFmtId="4" fontId="8" fillId="32" borderId="24" xfId="0" applyNumberFormat="1" applyFont="1" applyFill="1" applyBorder="1" applyProtection="1">
      <protection hidden="1"/>
    </xf>
    <xf numFmtId="0" fontId="15" fillId="32" borderId="36" xfId="0" applyFont="1" applyFill="1" applyBorder="1" applyAlignment="1" applyProtection="1">
      <alignment wrapText="1"/>
      <protection hidden="1"/>
    </xf>
    <xf numFmtId="4" fontId="8" fillId="32" borderId="10" xfId="30" applyNumberFormat="1" applyFont="1" applyFill="1" applyBorder="1" applyProtection="1">
      <protection hidden="1"/>
    </xf>
    <xf numFmtId="166" fontId="8" fillId="32" borderId="10" xfId="30" applyNumberFormat="1" applyFont="1" applyFill="1" applyBorder="1" applyProtection="1">
      <protection hidden="1"/>
    </xf>
    <xf numFmtId="0" fontId="15" fillId="32" borderId="39" xfId="0" applyFont="1" applyFill="1" applyBorder="1" applyAlignment="1" applyProtection="1">
      <protection hidden="1"/>
    </xf>
    <xf numFmtId="0" fontId="15" fillId="32" borderId="36" xfId="0" applyFont="1" applyFill="1" applyBorder="1" applyAlignment="1" applyProtection="1">
      <protection hidden="1"/>
    </xf>
    <xf numFmtId="164" fontId="7" fillId="32" borderId="38" xfId="0" applyNumberFormat="1" applyFont="1" applyFill="1" applyBorder="1" applyAlignment="1" applyProtection="1">
      <alignment horizontal="left" wrapText="1"/>
      <protection hidden="1"/>
    </xf>
    <xf numFmtId="4" fontId="8" fillId="32" borderId="10" xfId="0" applyNumberFormat="1" applyFont="1" applyFill="1" applyBorder="1" applyProtection="1">
      <protection hidden="1"/>
    </xf>
    <xf numFmtId="3" fontId="8" fillId="32" borderId="39" xfId="0" applyNumberFormat="1" applyFont="1" applyFill="1" applyBorder="1" applyProtection="1">
      <protection hidden="1"/>
    </xf>
    <xf numFmtId="0" fontId="7" fillId="32" borderId="23" xfId="0" applyFont="1" applyFill="1" applyBorder="1" applyAlignment="1" applyProtection="1">
      <alignment vertical="center" wrapText="1"/>
      <protection hidden="1"/>
    </xf>
    <xf numFmtId="3" fontId="8" fillId="32" borderId="36" xfId="0" applyNumberFormat="1" applyFont="1" applyFill="1" applyBorder="1" applyProtection="1">
      <protection hidden="1"/>
    </xf>
    <xf numFmtId="10" fontId="8" fillId="32" borderId="36" xfId="0" applyNumberFormat="1" applyFont="1" applyFill="1" applyBorder="1" applyProtection="1">
      <protection hidden="1"/>
    </xf>
    <xf numFmtId="0" fontId="7" fillId="32" borderId="28" xfId="0" applyFont="1" applyFill="1" applyBorder="1" applyAlignment="1" applyProtection="1">
      <alignment vertical="center" wrapText="1"/>
      <protection hidden="1"/>
    </xf>
    <xf numFmtId="0" fontId="7" fillId="32" borderId="22" xfId="0" applyFont="1" applyFill="1" applyBorder="1" applyAlignment="1" applyProtection="1">
      <alignment vertical="center" wrapText="1"/>
      <protection hidden="1"/>
    </xf>
    <xf numFmtId="4" fontId="7" fillId="32" borderId="45" xfId="0" applyNumberFormat="1" applyFont="1" applyFill="1" applyBorder="1" applyAlignment="1" applyProtection="1">
      <alignment wrapText="1"/>
      <protection hidden="1"/>
    </xf>
    <xf numFmtId="4" fontId="7" fillId="32" borderId="45" xfId="0" applyNumberFormat="1" applyFont="1" applyFill="1" applyBorder="1" applyProtection="1">
      <protection hidden="1"/>
    </xf>
    <xf numFmtId="0" fontId="7" fillId="32" borderId="47" xfId="0" applyFont="1" applyFill="1" applyBorder="1" applyAlignment="1" applyProtection="1">
      <alignment vertical="center" wrapText="1"/>
      <protection hidden="1"/>
    </xf>
    <xf numFmtId="0" fontId="7" fillId="32" borderId="0" xfId="0" applyFont="1" applyFill="1" applyBorder="1" applyAlignment="1" applyProtection="1">
      <alignment horizontal="left" wrapText="1"/>
      <protection hidden="1"/>
    </xf>
    <xf numFmtId="0" fontId="7" fillId="32" borderId="28" xfId="0" applyFont="1" applyFill="1" applyBorder="1" applyAlignment="1" applyProtection="1">
      <protection hidden="1"/>
    </xf>
    <xf numFmtId="0" fontId="7" fillId="32" borderId="22" xfId="0" applyFont="1" applyFill="1" applyBorder="1" applyAlignment="1" applyProtection="1">
      <protection hidden="1"/>
    </xf>
    <xf numFmtId="0" fontId="8" fillId="32" borderId="10" xfId="0" applyFont="1" applyFill="1" applyBorder="1" applyAlignment="1" applyProtection="1">
      <alignment horizontal="center" vertical="center"/>
      <protection hidden="1"/>
    </xf>
    <xf numFmtId="4" fontId="8" fillId="32" borderId="32" xfId="0" applyNumberFormat="1" applyFont="1" applyFill="1" applyBorder="1" applyProtection="1">
      <protection hidden="1"/>
    </xf>
    <xf numFmtId="0" fontId="8" fillId="32" borderId="48" xfId="0" applyFont="1" applyFill="1" applyBorder="1" applyProtection="1">
      <protection hidden="1"/>
    </xf>
    <xf numFmtId="0" fontId="8" fillId="32" borderId="49" xfId="0" applyFont="1" applyFill="1" applyBorder="1" applyProtection="1">
      <protection hidden="1"/>
    </xf>
    <xf numFmtId="0" fontId="8" fillId="32" borderId="49" xfId="0" applyFont="1" applyFill="1" applyBorder="1" applyAlignment="1" applyProtection="1">
      <alignment wrapText="1"/>
      <protection hidden="1"/>
    </xf>
    <xf numFmtId="0" fontId="8" fillId="32" borderId="50" xfId="0" applyFont="1" applyFill="1" applyBorder="1" applyProtection="1">
      <protection hidden="1"/>
    </xf>
    <xf numFmtId="4" fontId="8" fillId="33" borderId="31" xfId="0" applyNumberFormat="1" applyFont="1" applyFill="1" applyBorder="1" applyProtection="1">
      <protection hidden="1"/>
    </xf>
    <xf numFmtId="4" fontId="8" fillId="33" borderId="32" xfId="0" applyNumberFormat="1" applyFont="1" applyFill="1" applyBorder="1" applyProtection="1">
      <protection hidden="1"/>
    </xf>
    <xf numFmtId="0" fontId="7" fillId="32" borderId="10" xfId="0" applyFont="1" applyFill="1" applyBorder="1" applyAlignment="1" applyProtection="1">
      <alignment horizontal="center"/>
      <protection hidden="1"/>
    </xf>
    <xf numFmtId="0" fontId="12" fillId="32" borderId="10" xfId="0" applyFont="1" applyFill="1" applyBorder="1" applyAlignment="1" applyProtection="1">
      <alignment horizontal="center" wrapText="1"/>
      <protection hidden="1"/>
    </xf>
    <xf numFmtId="0" fontId="2" fillId="32" borderId="36" xfId="0" applyFont="1" applyFill="1" applyBorder="1" applyAlignment="1" applyProtection="1">
      <protection hidden="1"/>
    </xf>
    <xf numFmtId="0" fontId="12" fillId="32" borderId="10" xfId="0" applyFont="1" applyFill="1" applyBorder="1" applyAlignment="1" applyProtection="1">
      <alignment vertical="center" wrapText="1"/>
      <protection hidden="1"/>
    </xf>
    <xf numFmtId="0" fontId="11" fillId="32" borderId="10" xfId="0" applyFont="1" applyFill="1" applyBorder="1" applyAlignment="1" applyProtection="1">
      <alignment vertical="center" wrapText="1"/>
      <protection hidden="1"/>
    </xf>
    <xf numFmtId="49" fontId="11" fillId="32" borderId="10" xfId="66" applyNumberFormat="1" applyFont="1" applyFill="1" applyBorder="1" applyAlignment="1" applyProtection="1">
      <alignment horizontal="left" vertical="center" wrapText="1"/>
      <protection hidden="1"/>
    </xf>
    <xf numFmtId="0" fontId="7" fillId="32" borderId="10" xfId="51" applyFont="1" applyFill="1" applyBorder="1" applyProtection="1">
      <protection hidden="1"/>
    </xf>
    <xf numFmtId="4" fontId="7" fillId="32" borderId="10" xfId="0" applyNumberFormat="1" applyFont="1" applyFill="1" applyBorder="1" applyProtection="1">
      <protection hidden="1"/>
    </xf>
    <xf numFmtId="0" fontId="13" fillId="0" borderId="0" xfId="0" applyFont="1" applyFill="1" applyProtection="1">
      <protection hidden="1"/>
    </xf>
    <xf numFmtId="0" fontId="8" fillId="34" borderId="10" xfId="51" applyFont="1" applyFill="1" applyBorder="1" applyProtection="1">
      <protection locked="0"/>
    </xf>
    <xf numFmtId="4" fontId="8" fillId="0" borderId="10" xfId="56" applyNumberFormat="1" applyFont="1" applyBorder="1" applyAlignment="1" applyProtection="1">
      <alignment horizontal="right"/>
      <protection locked="0"/>
    </xf>
    <xf numFmtId="0" fontId="5" fillId="32" borderId="28" xfId="0" applyFont="1" applyFill="1" applyBorder="1" applyAlignment="1" applyProtection="1"/>
    <xf numFmtId="0" fontId="5" fillId="32" borderId="22" xfId="0" applyFont="1" applyFill="1" applyBorder="1" applyAlignment="1" applyProtection="1"/>
    <xf numFmtId="0" fontId="7" fillId="0" borderId="0" xfId="0" applyFont="1" applyFill="1" applyAlignment="1" applyProtection="1">
      <alignment horizontal="center" vertical="center"/>
      <protection hidden="1"/>
    </xf>
    <xf numFmtId="0" fontId="15" fillId="35" borderId="39" xfId="0" applyFont="1" applyFill="1" applyBorder="1" applyAlignment="1" applyProtection="1">
      <alignment wrapText="1"/>
      <protection hidden="1"/>
    </xf>
    <xf numFmtId="168" fontId="8" fillId="0" borderId="0" xfId="0" applyNumberFormat="1" applyFont="1" applyFill="1" applyProtection="1">
      <protection locked="0"/>
    </xf>
    <xf numFmtId="164" fontId="7" fillId="35" borderId="39" xfId="0" applyNumberFormat="1" applyFont="1" applyFill="1" applyBorder="1" applyAlignment="1" applyProtection="1">
      <alignment horizontal="left"/>
      <protection hidden="1"/>
    </xf>
    <xf numFmtId="0" fontId="7" fillId="31" borderId="0" xfId="0" applyFont="1" applyFill="1" applyProtection="1">
      <protection locked="0"/>
    </xf>
    <xf numFmtId="4" fontId="7" fillId="32" borderId="22" xfId="0" applyNumberFormat="1" applyFont="1" applyFill="1" applyBorder="1" applyAlignment="1" applyProtection="1">
      <alignment horizontal="left" vertical="center" wrapText="1"/>
      <protection hidden="1"/>
    </xf>
    <xf numFmtId="4" fontId="8" fillId="0" borderId="22" xfId="0" applyNumberFormat="1" applyFont="1" applyFill="1" applyBorder="1" applyAlignment="1" applyProtection="1">
      <alignment horizontal="left"/>
      <protection locked="0"/>
    </xf>
    <xf numFmtId="4" fontId="8" fillId="0" borderId="10" xfId="0" applyNumberFormat="1" applyFont="1" applyFill="1" applyBorder="1" applyAlignment="1" applyProtection="1">
      <alignment wrapText="1"/>
      <protection locked="0"/>
    </xf>
    <xf numFmtId="4" fontId="8" fillId="0" borderId="10" xfId="0" applyNumberFormat="1" applyFont="1" applyFill="1" applyBorder="1" applyAlignment="1" applyProtection="1">
      <alignment horizontal="right" wrapText="1"/>
      <protection locked="0"/>
    </xf>
    <xf numFmtId="4" fontId="8" fillId="0" borderId="10" xfId="56" applyNumberFormat="1" applyFont="1" applyBorder="1" applyAlignment="1" applyProtection="1">
      <alignment horizontal="right" wrapText="1"/>
      <protection locked="0"/>
    </xf>
    <xf numFmtId="166" fontId="8" fillId="32" borderId="10" xfId="0" applyNumberFormat="1" applyFont="1" applyFill="1" applyBorder="1" applyAlignment="1" applyProtection="1">
      <alignment horizontal="right" vertical="center" wrapText="1"/>
      <protection hidden="1"/>
    </xf>
    <xf numFmtId="166" fontId="8" fillId="0" borderId="22" xfId="0" applyNumberFormat="1" applyFont="1" applyFill="1" applyBorder="1" applyAlignment="1" applyProtection="1">
      <alignment horizontal="right" vertical="center" wrapText="1"/>
      <protection locked="0"/>
    </xf>
    <xf numFmtId="166" fontId="8" fillId="0" borderId="10" xfId="0" applyNumberFormat="1" applyFont="1" applyFill="1" applyBorder="1" applyAlignment="1" applyProtection="1">
      <alignment horizontal="right" vertical="center" wrapText="1"/>
      <protection locked="0"/>
    </xf>
    <xf numFmtId="166" fontId="7" fillId="32" borderId="10" xfId="0" applyNumberFormat="1" applyFont="1" applyFill="1" applyBorder="1" applyAlignment="1" applyProtection="1">
      <alignment horizontal="left" vertical="center" wrapText="1"/>
      <protection hidden="1"/>
    </xf>
    <xf numFmtId="166" fontId="7" fillId="32" borderId="10" xfId="0" applyNumberFormat="1" applyFont="1" applyFill="1" applyBorder="1" applyAlignment="1" applyProtection="1">
      <alignment horizontal="right" vertical="center" wrapText="1"/>
      <protection hidden="1"/>
    </xf>
    <xf numFmtId="4" fontId="7" fillId="32" borderId="45" xfId="0" applyNumberFormat="1" applyFont="1" applyFill="1" applyBorder="1" applyAlignment="1" applyProtection="1">
      <alignment horizontal="center" vertical="center" wrapText="1"/>
      <protection hidden="1"/>
    </xf>
    <xf numFmtId="4" fontId="7" fillId="32" borderId="24" xfId="0" applyNumberFormat="1" applyFont="1" applyFill="1" applyBorder="1" applyAlignment="1" applyProtection="1">
      <alignment horizontal="center" vertical="center" wrapText="1"/>
      <protection hidden="1"/>
    </xf>
    <xf numFmtId="10" fontId="8" fillId="0" borderId="10" xfId="0" applyNumberFormat="1" applyFont="1" applyFill="1" applyBorder="1" applyAlignment="1" applyProtection="1">
      <alignment horizontal="center"/>
      <protection locked="0"/>
    </xf>
    <xf numFmtId="166" fontId="11" fillId="32" borderId="10" xfId="0" applyNumberFormat="1" applyFont="1" applyFill="1" applyBorder="1" applyAlignment="1" applyProtection="1">
      <alignment horizontal="right" vertical="center" wrapText="1"/>
      <protection hidden="1"/>
    </xf>
    <xf numFmtId="0" fontId="65" fillId="0" borderId="0" xfId="0" applyFont="1" applyFill="1" applyProtection="1">
      <protection locked="0"/>
    </xf>
    <xf numFmtId="0" fontId="7" fillId="32" borderId="10" xfId="0" applyFont="1" applyFill="1" applyBorder="1" applyAlignment="1" applyProtection="1">
      <alignment horizontal="center" vertical="center" wrapText="1"/>
      <protection hidden="1"/>
    </xf>
    <xf numFmtId="0" fontId="7" fillId="32" borderId="10" xfId="56" applyFont="1" applyFill="1" applyBorder="1" applyAlignment="1" applyProtection="1">
      <alignment horizontal="center" vertical="distributed" wrapText="1"/>
      <protection hidden="1"/>
    </xf>
    <xf numFmtId="0" fontId="7" fillId="32" borderId="23" xfId="0" applyFont="1" applyFill="1" applyBorder="1" applyAlignment="1" applyProtection="1">
      <alignment horizontal="center"/>
      <protection hidden="1"/>
    </xf>
    <xf numFmtId="0" fontId="7" fillId="32" borderId="26" xfId="0" applyFont="1" applyFill="1" applyBorder="1" applyAlignment="1" applyProtection="1">
      <alignment horizontal="center" vertical="center" wrapText="1"/>
      <protection hidden="1"/>
    </xf>
    <xf numFmtId="0" fontId="7" fillId="32" borderId="27" xfId="0" applyFont="1" applyFill="1" applyBorder="1" applyAlignment="1" applyProtection="1">
      <alignment horizontal="center" vertical="center" wrapText="1"/>
      <protection hidden="1"/>
    </xf>
    <xf numFmtId="0" fontId="7" fillId="32" borderId="12" xfId="0" applyFont="1" applyFill="1" applyBorder="1" applyAlignment="1" applyProtection="1">
      <alignment horizontal="center" vertical="center" wrapText="1"/>
      <protection hidden="1"/>
    </xf>
    <xf numFmtId="0" fontId="7" fillId="32" borderId="26" xfId="0" applyFont="1" applyFill="1" applyBorder="1" applyAlignment="1" applyProtection="1">
      <alignment horizontal="center" vertical="center"/>
      <protection hidden="1"/>
    </xf>
    <xf numFmtId="0" fontId="12" fillId="32" borderId="24" xfId="0" applyFont="1" applyFill="1" applyBorder="1" applyAlignment="1" applyProtection="1">
      <alignment horizontal="center" vertical="center" wrapText="1"/>
      <protection hidden="1"/>
    </xf>
    <xf numFmtId="0" fontId="7" fillId="32" borderId="51" xfId="0" applyFont="1" applyFill="1" applyBorder="1" applyAlignment="1" applyProtection="1">
      <alignment horizontal="center" vertical="center" wrapText="1"/>
      <protection hidden="1"/>
    </xf>
    <xf numFmtId="0" fontId="7" fillId="32" borderId="10" xfId="0" applyFont="1" applyFill="1" applyBorder="1" applyAlignment="1" applyProtection="1">
      <alignment horizontal="center" vertical="center" wrapText="1"/>
      <protection hidden="1"/>
    </xf>
    <xf numFmtId="4" fontId="7" fillId="32" borderId="38" xfId="0" applyNumberFormat="1" applyFont="1" applyFill="1" applyBorder="1" applyAlignment="1" applyProtection="1">
      <alignment horizontal="left" vertical="center" wrapText="1"/>
      <protection hidden="1"/>
    </xf>
    <xf numFmtId="4" fontId="7" fillId="32" borderId="0" xfId="0" applyNumberFormat="1" applyFont="1" applyFill="1" applyBorder="1" applyAlignment="1" applyProtection="1">
      <alignment horizontal="right" vertical="center" wrapText="1"/>
      <protection hidden="1"/>
    </xf>
    <xf numFmtId="49" fontId="12" fillId="32" borderId="28" xfId="0" applyNumberFormat="1" applyFont="1" applyFill="1" applyBorder="1" applyAlignment="1" applyProtection="1">
      <alignment wrapText="1"/>
      <protection hidden="1"/>
    </xf>
    <xf numFmtId="49" fontId="12" fillId="32" borderId="22" xfId="0" applyNumberFormat="1" applyFont="1" applyFill="1" applyBorder="1" applyAlignment="1" applyProtection="1">
      <alignment wrapText="1"/>
      <protection hidden="1"/>
    </xf>
    <xf numFmtId="0" fontId="11" fillId="32" borderId="10" xfId="0" applyFont="1" applyFill="1" applyBorder="1" applyAlignment="1" applyProtection="1">
      <alignment horizontal="left" vertical="center" wrapText="1"/>
      <protection hidden="1"/>
    </xf>
    <xf numFmtId="0" fontId="11" fillId="32" borderId="10" xfId="0" applyFont="1" applyFill="1" applyBorder="1" applyAlignment="1" applyProtection="1">
      <alignment horizontal="justify"/>
      <protection hidden="1"/>
    </xf>
    <xf numFmtId="0" fontId="12" fillId="32" borderId="10" xfId="0" applyFont="1" applyFill="1" applyBorder="1" applyAlignment="1" applyProtection="1">
      <alignment horizontal="left" vertical="center" wrapText="1"/>
      <protection hidden="1"/>
    </xf>
    <xf numFmtId="4" fontId="12" fillId="32" borderId="10" xfId="0" applyNumberFormat="1" applyFont="1" applyFill="1" applyBorder="1" applyAlignment="1" applyProtection="1">
      <alignment horizontal="right" vertical="center" wrapText="1"/>
      <protection hidden="1"/>
    </xf>
    <xf numFmtId="4" fontId="12" fillId="32" borderId="10" xfId="0" applyNumberFormat="1" applyFont="1" applyFill="1" applyBorder="1" applyProtection="1">
      <protection hidden="1"/>
    </xf>
    <xf numFmtId="0" fontId="7" fillId="0" borderId="0" xfId="0" applyFont="1" applyFill="1" applyAlignment="1" applyProtection="1">
      <protection hidden="1"/>
    </xf>
    <xf numFmtId="0" fontId="8" fillId="0" borderId="0" xfId="0" applyFont="1" applyFill="1" applyAlignment="1" applyProtection="1">
      <alignment horizontal="center"/>
      <protection hidden="1"/>
    </xf>
    <xf numFmtId="0" fontId="16" fillId="30" borderId="0" xfId="0" applyFont="1" applyFill="1" applyProtection="1">
      <protection hidden="1"/>
    </xf>
    <xf numFmtId="4" fontId="16" fillId="30" borderId="0" xfId="0" applyNumberFormat="1" applyFont="1" applyFill="1" applyProtection="1">
      <protection hidden="1"/>
    </xf>
    <xf numFmtId="4" fontId="8" fillId="0" borderId="39" xfId="0" applyNumberFormat="1" applyFont="1" applyFill="1" applyBorder="1" applyAlignment="1" applyProtection="1">
      <protection hidden="1"/>
    </xf>
    <xf numFmtId="0" fontId="16" fillId="30" borderId="0" xfId="0" applyFont="1" applyFill="1" applyAlignment="1" applyProtection="1">
      <alignment wrapText="1"/>
      <protection hidden="1"/>
    </xf>
    <xf numFmtId="0" fontId="15" fillId="30" borderId="0" xfId="0" applyFont="1" applyFill="1" applyAlignment="1" applyProtection="1">
      <alignment horizontal="center" wrapText="1"/>
      <protection hidden="1"/>
    </xf>
    <xf numFmtId="0" fontId="16" fillId="0" borderId="0" xfId="0" applyFont="1" applyFill="1" applyProtection="1">
      <protection hidden="1"/>
    </xf>
    <xf numFmtId="10" fontId="8" fillId="0" borderId="0" xfId="0" applyNumberFormat="1" applyFont="1" applyFill="1" applyBorder="1" applyProtection="1">
      <protection hidden="1"/>
    </xf>
    <xf numFmtId="10" fontId="8" fillId="0" borderId="0" xfId="0" applyNumberFormat="1" applyFont="1" applyFill="1" applyProtection="1">
      <protection hidden="1"/>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center"/>
      <protection locked="0"/>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7" fillId="25" borderId="0" xfId="0" applyFont="1" applyFill="1" applyBorder="1" applyAlignment="1" applyProtection="1">
      <alignment horizontal="center" wrapText="1"/>
      <protection hidden="1"/>
    </xf>
    <xf numFmtId="0" fontId="15" fillId="0" borderId="10" xfId="0" applyFont="1" applyFill="1" applyBorder="1" applyAlignment="1" applyProtection="1">
      <alignment vertical="center" wrapText="1"/>
      <protection hidden="1"/>
    </xf>
    <xf numFmtId="3" fontId="16" fillId="0" borderId="10" xfId="0" applyNumberFormat="1" applyFont="1" applyFill="1" applyBorder="1" applyAlignment="1" applyProtection="1">
      <alignment vertical="center"/>
      <protection hidden="1"/>
    </xf>
    <xf numFmtId="0" fontId="64" fillId="0" borderId="0" xfId="0" applyFont="1" applyFill="1" applyProtection="1">
      <protection hidden="1"/>
    </xf>
    <xf numFmtId="0" fontId="64" fillId="0" borderId="0" xfId="0" applyFont="1" applyFill="1" applyBorder="1" applyProtection="1">
      <protection hidden="1"/>
    </xf>
    <xf numFmtId="0" fontId="16" fillId="0" borderId="0" xfId="0" applyFont="1" applyFill="1" applyBorder="1" applyProtection="1">
      <protection hidden="1"/>
    </xf>
    <xf numFmtId="0" fontId="7" fillId="0" borderId="0" xfId="0" applyFont="1" applyFill="1" applyBorder="1" applyAlignment="1" applyProtection="1">
      <protection locked="0"/>
    </xf>
    <xf numFmtId="4" fontId="8" fillId="31" borderId="10" xfId="30" applyNumberFormat="1" applyFont="1" applyFill="1" applyBorder="1" applyProtection="1">
      <protection locked="0" hidden="1"/>
    </xf>
    <xf numFmtId="4" fontId="8" fillId="31" borderId="24" xfId="0" applyNumberFormat="1" applyFont="1" applyFill="1" applyBorder="1" applyProtection="1">
      <protection locked="0" hidden="1"/>
    </xf>
    <xf numFmtId="0" fontId="4" fillId="32" borderId="23" xfId="0" applyFont="1" applyFill="1" applyBorder="1" applyProtection="1">
      <protection hidden="1"/>
    </xf>
    <xf numFmtId="0" fontId="5" fillId="0" borderId="0" xfId="0" applyFont="1" applyFill="1" applyProtection="1">
      <protection hidden="1"/>
    </xf>
    <xf numFmtId="0" fontId="5" fillId="32" borderId="23" xfId="0" applyFont="1" applyFill="1" applyBorder="1" applyAlignment="1" applyProtection="1">
      <protection hidden="1"/>
    </xf>
    <xf numFmtId="0" fontId="2" fillId="32" borderId="10" xfId="0" applyFont="1" applyFill="1" applyBorder="1" applyAlignment="1" applyProtection="1">
      <protection hidden="1"/>
    </xf>
    <xf numFmtId="4" fontId="2" fillId="32" borderId="10" xfId="0" applyNumberFormat="1" applyFont="1" applyFill="1" applyBorder="1" applyAlignment="1" applyProtection="1">
      <protection hidden="1"/>
    </xf>
    <xf numFmtId="0" fontId="2" fillId="32" borderId="10" xfId="58" applyFont="1" applyFill="1" applyBorder="1" applyAlignment="1" applyProtection="1">
      <alignment horizontal="left" vertical="center" wrapText="1"/>
      <protection hidden="1"/>
    </xf>
    <xf numFmtId="0" fontId="2" fillId="32" borderId="10" xfId="58" applyFont="1" applyFill="1" applyBorder="1" applyAlignment="1" applyProtection="1">
      <alignment horizontal="right" vertical="center" wrapText="1"/>
      <protection hidden="1"/>
    </xf>
    <xf numFmtId="0" fontId="2" fillId="36" borderId="10" xfId="58" applyFont="1" applyFill="1" applyBorder="1" applyAlignment="1" applyProtection="1">
      <alignment horizontal="left" vertical="center" wrapText="1"/>
      <protection hidden="1"/>
    </xf>
    <xf numFmtId="0" fontId="7" fillId="28" borderId="10"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hidden="1"/>
    </xf>
    <xf numFmtId="4" fontId="7" fillId="0" borderId="0" xfId="0" applyNumberFormat="1" applyFont="1" applyFill="1" applyAlignment="1" applyProtection="1">
      <alignment horizontal="right" vertical="center"/>
      <protection hidden="1"/>
    </xf>
    <xf numFmtId="0" fontId="15" fillId="0" borderId="0" xfId="60" quotePrefix="1" applyFont="1" applyFill="1" applyAlignment="1" applyProtection="1">
      <alignment wrapText="1"/>
      <protection hidden="1"/>
    </xf>
    <xf numFmtId="0" fontId="8" fillId="0" borderId="0" xfId="0" applyFont="1" applyFill="1" applyAlignment="1" applyProtection="1">
      <protection hidden="1"/>
    </xf>
    <xf numFmtId="0" fontId="16" fillId="0" borderId="0" xfId="0" applyFont="1" applyFill="1" applyAlignment="1" applyProtection="1">
      <protection hidden="1"/>
    </xf>
    <xf numFmtId="0" fontId="7" fillId="0" borderId="0" xfId="0" applyFont="1" applyFill="1" applyAlignment="1" applyProtection="1">
      <alignment horizontal="left" vertical="center" wrapText="1"/>
      <protection locked="0"/>
    </xf>
    <xf numFmtId="0" fontId="65" fillId="0" borderId="0" xfId="0" applyFont="1" applyFill="1" applyProtection="1">
      <protection hidden="1"/>
    </xf>
    <xf numFmtId="166" fontId="8" fillId="0" borderId="0" xfId="0" applyNumberFormat="1" applyFont="1" applyFill="1" applyProtection="1">
      <protection hidden="1"/>
    </xf>
    <xf numFmtId="1" fontId="8" fillId="0" borderId="10" xfId="0" applyNumberFormat="1" applyFont="1" applyFill="1" applyBorder="1" applyProtection="1">
      <protection locked="0"/>
    </xf>
    <xf numFmtId="4" fontId="8" fillId="0" borderId="10" xfId="0" applyNumberFormat="1" applyFont="1" applyFill="1" applyBorder="1" applyProtection="1">
      <protection locked="0"/>
    </xf>
    <xf numFmtId="0" fontId="15" fillId="32" borderId="10" xfId="0" applyFont="1" applyFill="1" applyBorder="1" applyAlignment="1" applyProtection="1">
      <alignment horizontal="left"/>
    </xf>
    <xf numFmtId="4" fontId="8" fillId="32" borderId="10" xfId="0" applyNumberFormat="1" applyFont="1" applyFill="1" applyBorder="1" applyProtection="1"/>
    <xf numFmtId="0" fontId="8" fillId="32" borderId="10" xfId="0" applyFont="1" applyFill="1" applyBorder="1" applyAlignment="1" applyProtection="1">
      <alignment horizontal="left"/>
    </xf>
    <xf numFmtId="0" fontId="7" fillId="0" borderId="28" xfId="0" applyFont="1" applyFill="1" applyBorder="1" applyAlignment="1" applyProtection="1"/>
    <xf numFmtId="0" fontId="14" fillId="0" borderId="28" xfId="0" applyFont="1" applyFill="1" applyBorder="1" applyProtection="1"/>
    <xf numFmtId="0" fontId="12" fillId="32" borderId="10" xfId="0" applyFont="1" applyFill="1" applyBorder="1" applyAlignment="1" applyProtection="1">
      <alignment horizontal="left"/>
      <protection hidden="1"/>
    </xf>
    <xf numFmtId="0" fontId="66" fillId="0" borderId="0" xfId="0" applyFont="1"/>
    <xf numFmtId="4" fontId="66" fillId="0" borderId="0" xfId="0" applyNumberFormat="1" applyFont="1"/>
    <xf numFmtId="4" fontId="53" fillId="32" borderId="10" xfId="0" applyNumberFormat="1" applyFont="1" applyFill="1" applyBorder="1" applyAlignment="1" applyProtection="1">
      <alignment vertical="center" wrapText="1"/>
      <protection hidden="1"/>
    </xf>
    <xf numFmtId="4" fontId="8" fillId="0" borderId="52" xfId="0" applyNumberFormat="1" applyFont="1" applyFill="1" applyBorder="1" applyAlignment="1" applyProtection="1">
      <alignment horizontal="right" vertical="center" wrapText="1"/>
      <protection locked="0"/>
    </xf>
    <xf numFmtId="0" fontId="41" fillId="0" borderId="0" xfId="51" applyFont="1" applyFill="1" applyBorder="1" applyAlignment="1" applyProtection="1">
      <alignment vertical="center" wrapText="1"/>
      <protection locked="0"/>
    </xf>
    <xf numFmtId="0" fontId="8" fillId="0" borderId="0" xfId="51" applyFont="1" applyFill="1" applyAlignment="1" applyProtection="1">
      <alignment vertical="center"/>
      <protection hidden="1"/>
    </xf>
    <xf numFmtId="0" fontId="8" fillId="0" borderId="0" xfId="0" applyFont="1" applyFill="1" applyAlignment="1" applyProtection="1">
      <alignment horizontal="center"/>
      <protection locked="0"/>
    </xf>
    <xf numFmtId="4" fontId="8" fillId="35" borderId="33" xfId="0" applyNumberFormat="1" applyFont="1" applyFill="1" applyBorder="1" applyProtection="1">
      <protection locked="0"/>
    </xf>
    <xf numFmtId="4" fontId="7" fillId="35" borderId="33" xfId="0" applyNumberFormat="1" applyFont="1" applyFill="1" applyBorder="1" applyAlignment="1" applyProtection="1">
      <alignment horizontal="right" vertical="center"/>
      <protection hidden="1"/>
    </xf>
    <xf numFmtId="4" fontId="7" fillId="35" borderId="25" xfId="0" applyNumberFormat="1" applyFont="1" applyFill="1" applyBorder="1" applyAlignment="1" applyProtection="1">
      <alignment horizontal="right" vertical="center" wrapText="1"/>
      <protection hidden="1"/>
    </xf>
    <xf numFmtId="4" fontId="7" fillId="35" borderId="53" xfId="0" applyNumberFormat="1" applyFont="1" applyFill="1" applyBorder="1" applyAlignment="1" applyProtection="1">
      <alignment horizontal="right" vertical="center"/>
      <protection hidden="1"/>
    </xf>
    <xf numFmtId="4" fontId="7" fillId="32" borderId="43" xfId="0" applyNumberFormat="1" applyFont="1" applyFill="1" applyBorder="1" applyAlignment="1" applyProtection="1">
      <alignment horizontal="right" vertical="center" wrapText="1"/>
      <protection hidden="1"/>
    </xf>
    <xf numFmtId="4" fontId="7" fillId="32" borderId="54" xfId="0" applyNumberFormat="1" applyFont="1" applyFill="1" applyBorder="1" applyAlignment="1" applyProtection="1">
      <alignment horizontal="right" vertical="center" wrapText="1"/>
      <protection hidden="1"/>
    </xf>
    <xf numFmtId="4" fontId="8" fillId="32" borderId="54" xfId="0" applyNumberFormat="1" applyFont="1" applyFill="1" applyBorder="1" applyProtection="1">
      <protection hidden="1"/>
    </xf>
    <xf numFmtId="4" fontId="7" fillId="32" borderId="52" xfId="0" applyNumberFormat="1" applyFont="1" applyFill="1" applyBorder="1" applyAlignment="1" applyProtection="1">
      <alignment horizontal="right" vertical="center"/>
      <protection hidden="1"/>
    </xf>
    <xf numFmtId="4" fontId="7" fillId="32" borderId="55" xfId="0" applyNumberFormat="1" applyFont="1" applyFill="1" applyBorder="1" applyAlignment="1" applyProtection="1">
      <alignment horizontal="right" vertical="center"/>
      <protection hidden="1"/>
    </xf>
    <xf numFmtId="4" fontId="7" fillId="32" borderId="54" xfId="0" applyNumberFormat="1" applyFont="1" applyFill="1" applyBorder="1" applyAlignment="1" applyProtection="1">
      <alignment horizontal="right" vertical="center"/>
      <protection hidden="1"/>
    </xf>
    <xf numFmtId="14" fontId="7" fillId="28" borderId="53" xfId="0" applyNumberFormat="1" applyFont="1" applyFill="1" applyBorder="1" applyAlignment="1" applyProtection="1">
      <alignment wrapText="1"/>
      <protection locked="0"/>
    </xf>
    <xf numFmtId="0" fontId="7" fillId="28" borderId="56" xfId="0" applyFont="1" applyFill="1" applyBorder="1" applyAlignment="1" applyProtection="1">
      <alignment wrapText="1"/>
      <protection locked="0"/>
    </xf>
    <xf numFmtId="4" fontId="7" fillId="32" borderId="29" xfId="0" applyNumberFormat="1" applyFont="1" applyFill="1" applyBorder="1" applyAlignment="1" applyProtection="1">
      <alignment horizontal="right" vertical="center" wrapText="1"/>
      <protection hidden="1"/>
    </xf>
    <xf numFmtId="4" fontId="67" fillId="0" borderId="0" xfId="0" applyNumberFormat="1" applyFont="1" applyFill="1" applyProtection="1">
      <protection locked="0"/>
    </xf>
    <xf numFmtId="0" fontId="67" fillId="0" borderId="0" xfId="0" applyFont="1" applyFill="1" applyProtection="1">
      <protection locked="0"/>
    </xf>
    <xf numFmtId="0" fontId="8" fillId="0" borderId="0" xfId="0" applyFont="1" applyFill="1"/>
    <xf numFmtId="0" fontId="8" fillId="0" borderId="0" xfId="0" applyFont="1" applyFill="1" applyProtection="1">
      <protection locked="0" hidden="1"/>
    </xf>
    <xf numFmtId="0" fontId="16" fillId="0" borderId="0" xfId="0" applyFont="1" applyFill="1" applyBorder="1" applyAlignment="1" applyProtection="1">
      <alignment horizontal="left"/>
      <protection locked="0"/>
    </xf>
    <xf numFmtId="0" fontId="16" fillId="0" borderId="0" xfId="0" quotePrefix="1" applyFont="1" applyFill="1" applyBorder="1" applyAlignment="1" applyProtection="1">
      <alignment horizontal="left"/>
      <protection locked="0"/>
    </xf>
    <xf numFmtId="0" fontId="16" fillId="0" borderId="0" xfId="0" applyFont="1" applyFill="1" applyAlignment="1" applyProtection="1">
      <protection locked="0"/>
    </xf>
    <xf numFmtId="10" fontId="2" fillId="28" borderId="10" xfId="0" applyNumberFormat="1" applyFont="1" applyFill="1" applyBorder="1" applyAlignment="1" applyProtection="1">
      <protection locked="0"/>
    </xf>
    <xf numFmtId="0" fontId="7" fillId="32" borderId="57" xfId="0" applyFont="1" applyFill="1" applyBorder="1" applyAlignment="1" applyProtection="1">
      <alignment horizontal="center" vertical="center" wrapText="1"/>
      <protection hidden="1"/>
    </xf>
    <xf numFmtId="0" fontId="7" fillId="32" borderId="39" xfId="0" applyFont="1" applyFill="1" applyBorder="1" applyAlignment="1" applyProtection="1">
      <alignment horizontal="center" vertical="center" wrapText="1"/>
      <protection hidden="1"/>
    </xf>
    <xf numFmtId="4" fontId="7" fillId="37" borderId="58" xfId="0" applyNumberFormat="1" applyFont="1" applyFill="1" applyBorder="1" applyAlignment="1" applyProtection="1">
      <alignment horizontal="right" vertical="center" wrapText="1"/>
      <protection hidden="1"/>
    </xf>
    <xf numFmtId="0" fontId="16" fillId="0" borderId="0" xfId="0" applyFont="1" applyFill="1" applyAlignment="1" applyProtection="1">
      <alignment horizontal="left" wrapText="1"/>
      <protection locked="0"/>
    </xf>
    <xf numFmtId="0" fontId="68" fillId="0" borderId="0" xfId="60" quotePrefix="1" applyFont="1" applyFill="1" applyAlignment="1" applyProtection="1">
      <alignment wrapText="1"/>
      <protection locked="0"/>
    </xf>
    <xf numFmtId="0" fontId="16" fillId="0" borderId="0" xfId="60" quotePrefix="1" applyFont="1" applyFill="1" applyAlignment="1" applyProtection="1">
      <alignment horizontal="left" wrapText="1"/>
      <protection locked="0"/>
    </xf>
    <xf numFmtId="0" fontId="16" fillId="0" borderId="0" xfId="60" quotePrefix="1" applyFont="1" applyFill="1" applyAlignment="1" applyProtection="1">
      <alignment horizontal="left"/>
      <protection locked="0"/>
    </xf>
    <xf numFmtId="0" fontId="16" fillId="0" borderId="0" xfId="60" quotePrefix="1" applyFont="1" applyFill="1" applyAlignment="1" applyProtection="1">
      <alignment wrapText="1"/>
      <protection locked="0"/>
    </xf>
    <xf numFmtId="10" fontId="7" fillId="32" borderId="28" xfId="0" applyNumberFormat="1" applyFont="1" applyFill="1" applyBorder="1" applyAlignment="1" applyProtection="1">
      <alignment horizontal="right" vertical="center" wrapText="1"/>
      <protection hidden="1"/>
    </xf>
    <xf numFmtId="10" fontId="8" fillId="0" borderId="28" xfId="0" applyNumberFormat="1" applyFont="1" applyFill="1" applyBorder="1" applyAlignment="1" applyProtection="1">
      <alignment horizontal="right" vertical="center" wrapText="1"/>
      <protection locked="0"/>
    </xf>
    <xf numFmtId="4" fontId="8" fillId="35" borderId="59" xfId="0" applyNumberFormat="1" applyFont="1" applyFill="1" applyBorder="1" applyProtection="1">
      <protection locked="0"/>
    </xf>
    <xf numFmtId="0" fontId="6" fillId="31" borderId="0" xfId="0" applyFont="1" applyFill="1" applyBorder="1" applyAlignment="1" applyProtection="1">
      <alignment horizontal="center" vertical="center" wrapText="1"/>
      <protection hidden="1"/>
    </xf>
    <xf numFmtId="0" fontId="6" fillId="31" borderId="0" xfId="0" applyFont="1" applyFill="1" applyBorder="1" applyAlignment="1" applyProtection="1">
      <alignment vertical="center" wrapText="1"/>
      <protection hidden="1"/>
    </xf>
    <xf numFmtId="4" fontId="7" fillId="35" borderId="61" xfId="0" applyNumberFormat="1" applyFont="1" applyFill="1" applyBorder="1" applyAlignment="1" applyProtection="1">
      <alignment horizontal="left" vertical="center" wrapText="1"/>
      <protection hidden="1"/>
    </xf>
    <xf numFmtId="0" fontId="7" fillId="32" borderId="10" xfId="0" applyFont="1" applyFill="1" applyBorder="1" applyAlignment="1" applyProtection="1">
      <alignment horizontal="center" vertical="center" wrapText="1"/>
      <protection hidden="1"/>
    </xf>
    <xf numFmtId="0" fontId="16" fillId="0" borderId="0" xfId="56" applyFont="1" applyBorder="1" applyAlignment="1" applyProtection="1">
      <alignment horizontal="center" vertical="center" wrapText="1"/>
      <protection locked="0"/>
    </xf>
    <xf numFmtId="0" fontId="8" fillId="0" borderId="0" xfId="48" applyFont="1" applyFill="1" applyBorder="1" applyAlignment="1" applyProtection="1">
      <alignment wrapText="1"/>
      <protection locked="0"/>
    </xf>
    <xf numFmtId="0" fontId="15" fillId="0" borderId="0" xfId="48" applyFont="1" applyFill="1" applyBorder="1" applyAlignment="1" applyProtection="1">
      <protection locked="0"/>
    </xf>
    <xf numFmtId="4" fontId="8" fillId="0" borderId="10" xfId="48" applyNumberFormat="1" applyFont="1" applyFill="1" applyBorder="1" applyAlignment="1" applyProtection="1">
      <alignment wrapText="1"/>
      <protection locked="0"/>
    </xf>
    <xf numFmtId="0" fontId="7" fillId="38" borderId="10" xfId="48" applyFont="1" applyFill="1" applyBorder="1" applyAlignment="1" applyProtection="1">
      <alignment horizontal="center" wrapText="1"/>
      <protection hidden="1"/>
    </xf>
    <xf numFmtId="0" fontId="15" fillId="0" borderId="0" xfId="56" applyFont="1" applyBorder="1" applyAlignment="1" applyProtection="1">
      <alignment vertical="top"/>
    </xf>
    <xf numFmtId="0" fontId="7" fillId="0" borderId="0" xfId="56" applyFont="1" applyBorder="1" applyAlignment="1" applyProtection="1">
      <alignment vertical="top" wrapText="1"/>
    </xf>
    <xf numFmtId="0" fontId="7" fillId="0" borderId="0" xfId="56" applyFont="1" applyBorder="1" applyAlignment="1" applyProtection="1">
      <alignment horizontal="center" vertical="top" wrapText="1"/>
    </xf>
    <xf numFmtId="0" fontId="16" fillId="0" borderId="0" xfId="0" quotePrefix="1" applyFont="1" applyFill="1" applyBorder="1" applyProtection="1">
      <protection locked="0"/>
    </xf>
    <xf numFmtId="0" fontId="7" fillId="32" borderId="23" xfId="0" applyFont="1" applyFill="1" applyBorder="1" applyAlignment="1" applyProtection="1">
      <alignment horizontal="center"/>
      <protection hidden="1"/>
    </xf>
    <xf numFmtId="4" fontId="8" fillId="0" borderId="23" xfId="0" applyNumberFormat="1" applyFont="1" applyFill="1" applyBorder="1" applyAlignment="1" applyProtection="1">
      <alignment horizontal="right"/>
      <protection locked="0"/>
    </xf>
    <xf numFmtId="0" fontId="2" fillId="0" borderId="0" xfId="48" applyProtection="1">
      <protection locked="0"/>
    </xf>
    <xf numFmtId="0" fontId="60" fillId="31" borderId="0" xfId="0" applyFont="1" applyFill="1" applyAlignment="1" applyProtection="1">
      <protection locked="0"/>
    </xf>
    <xf numFmtId="4" fontId="69" fillId="0" borderId="10" xfId="48" applyNumberFormat="1" applyFont="1" applyFill="1" applyBorder="1" applyAlignment="1" applyProtection="1">
      <alignment wrapText="1"/>
      <protection locked="0"/>
    </xf>
    <xf numFmtId="0" fontId="8" fillId="0" borderId="0" xfId="0" quotePrefix="1" applyFont="1" applyFill="1" applyProtection="1">
      <protection locked="0"/>
    </xf>
    <xf numFmtId="0" fontId="7" fillId="39" borderId="0" xfId="0" applyFont="1" applyFill="1" applyBorder="1" applyAlignment="1" applyProtection="1">
      <alignment wrapText="1"/>
      <protection hidden="1"/>
    </xf>
    <xf numFmtId="0" fontId="8" fillId="39" borderId="0" xfId="0" applyFont="1" applyFill="1" applyProtection="1">
      <protection hidden="1"/>
    </xf>
    <xf numFmtId="4" fontId="7" fillId="39" borderId="0" xfId="0" applyNumberFormat="1" applyFont="1" applyFill="1" applyAlignment="1" applyProtection="1">
      <alignment horizontal="right" vertical="center"/>
      <protection hidden="1"/>
    </xf>
    <xf numFmtId="4" fontId="8" fillId="39" borderId="0" xfId="0" applyNumberFormat="1" applyFont="1" applyFill="1" applyProtection="1">
      <protection hidden="1"/>
    </xf>
    <xf numFmtId="0" fontId="7" fillId="32" borderId="57" xfId="0" applyFont="1" applyFill="1" applyBorder="1" applyAlignment="1" applyProtection="1">
      <alignment horizontal="center" vertical="center" wrapText="1"/>
      <protection hidden="1"/>
    </xf>
    <xf numFmtId="0" fontId="7" fillId="32" borderId="10" xfId="0" applyFont="1" applyFill="1" applyBorder="1" applyAlignment="1" applyProtection="1">
      <alignment horizontal="center" vertical="center" wrapText="1"/>
      <protection hidden="1"/>
    </xf>
    <xf numFmtId="0" fontId="8" fillId="0" borderId="0" xfId="0" applyFont="1" applyFill="1" applyAlignment="1" applyProtection="1">
      <alignment horizontal="center"/>
      <protection locked="0"/>
    </xf>
    <xf numFmtId="0" fontId="16" fillId="0" borderId="0" xfId="0" applyFont="1" applyFill="1" applyBorder="1" applyAlignment="1" applyProtection="1">
      <alignment horizontal="left"/>
      <protection locked="0"/>
    </xf>
    <xf numFmtId="0" fontId="16" fillId="0" borderId="0" xfId="0" quotePrefix="1" applyFont="1" applyFill="1" applyBorder="1" applyAlignment="1" applyProtection="1">
      <alignment horizontal="left"/>
      <protection locked="0"/>
    </xf>
    <xf numFmtId="0" fontId="60" fillId="31" borderId="0" xfId="0" applyFont="1" applyFill="1" applyAlignment="1" applyProtection="1">
      <alignment horizontal="left" wrapText="1"/>
      <protection locked="0"/>
    </xf>
    <xf numFmtId="2" fontId="16" fillId="0" borderId="0" xfId="0" quotePrefix="1" applyNumberFormat="1" applyFont="1" applyFill="1" applyAlignment="1" applyProtection="1">
      <alignment vertical="center"/>
      <protection locked="0"/>
    </xf>
    <xf numFmtId="4" fontId="8" fillId="0" borderId="36" xfId="0" applyNumberFormat="1" applyFont="1" applyFill="1" applyBorder="1" applyAlignment="1" applyProtection="1">
      <alignment horizontal="right" vertical="center" wrapText="1"/>
      <protection locked="0"/>
    </xf>
    <xf numFmtId="4" fontId="8" fillId="0" borderId="28" xfId="0" applyNumberFormat="1" applyFont="1" applyFill="1" applyBorder="1" applyAlignment="1" applyProtection="1">
      <alignment horizontal="right" vertical="center" wrapText="1"/>
      <protection locked="0"/>
    </xf>
    <xf numFmtId="0" fontId="16" fillId="0" borderId="0" xfId="61" quotePrefix="1" applyFont="1" applyFill="1" applyAlignment="1" applyProtection="1">
      <alignment vertical="center"/>
      <protection locked="0"/>
    </xf>
    <xf numFmtId="0" fontId="16" fillId="0" borderId="0" xfId="62" quotePrefix="1" applyFont="1" applyFill="1" applyAlignment="1" applyProtection="1">
      <protection locked="0"/>
    </xf>
    <xf numFmtId="0" fontId="16" fillId="0" borderId="0" xfId="56" quotePrefix="1" applyFont="1" applyFill="1" applyBorder="1" applyAlignment="1" applyProtection="1">
      <alignment vertical="top"/>
    </xf>
    <xf numFmtId="0" fontId="7" fillId="0" borderId="0" xfId="56" applyFont="1" applyFill="1" applyBorder="1" applyAlignment="1" applyProtection="1">
      <alignment vertical="top" wrapText="1"/>
    </xf>
    <xf numFmtId="0" fontId="7" fillId="0" borderId="0" xfId="56" applyFont="1" applyFill="1" applyBorder="1" applyAlignment="1" applyProtection="1">
      <alignment horizontal="center" vertical="top" wrapText="1"/>
    </xf>
    <xf numFmtId="0" fontId="16" fillId="0" borderId="0" xfId="0" quotePrefix="1" applyFont="1" applyFill="1" applyProtection="1"/>
    <xf numFmtId="0" fontId="2" fillId="0" borderId="0" xfId="0" applyFont="1" applyFill="1" applyBorder="1" applyAlignment="1" applyProtection="1">
      <alignment wrapText="1"/>
      <protection locked="0"/>
    </xf>
    <xf numFmtId="0" fontId="8" fillId="0" borderId="0" xfId="0" quotePrefix="1" applyFont="1" applyFill="1" applyProtection="1">
      <protection hidden="1"/>
    </xf>
    <xf numFmtId="0" fontId="67" fillId="0" borderId="0" xfId="0" applyFont="1" applyFill="1" applyProtection="1">
      <protection hidden="1"/>
    </xf>
    <xf numFmtId="0" fontId="8" fillId="40" borderId="0" xfId="0" applyFont="1" applyFill="1" applyProtection="1">
      <protection locked="0"/>
    </xf>
    <xf numFmtId="0" fontId="8" fillId="40" borderId="0" xfId="0" applyFont="1" applyFill="1" applyProtection="1">
      <protection hidden="1"/>
    </xf>
    <xf numFmtId="0" fontId="7" fillId="35" borderId="94" xfId="0" applyFont="1" applyFill="1" applyBorder="1" applyAlignment="1" applyProtection="1">
      <alignment horizontal="center" wrapText="1"/>
    </xf>
    <xf numFmtId="166" fontId="7" fillId="35" borderId="94" xfId="0" applyNumberFormat="1" applyFont="1" applyFill="1" applyBorder="1" applyAlignment="1" applyProtection="1">
      <alignment horizontal="center" vertical="center" wrapText="1"/>
    </xf>
    <xf numFmtId="0" fontId="7" fillId="28" borderId="96" xfId="0" applyFont="1" applyFill="1" applyBorder="1" applyAlignment="1" applyProtection="1">
      <alignment wrapText="1"/>
      <protection locked="0"/>
    </xf>
    <xf numFmtId="10" fontId="7" fillId="32" borderId="53" xfId="0" applyNumberFormat="1" applyFont="1" applyFill="1" applyBorder="1" applyAlignment="1" applyProtection="1">
      <alignment horizontal="right" vertical="center" wrapText="1"/>
      <protection hidden="1"/>
    </xf>
    <xf numFmtId="4" fontId="7" fillId="0" borderId="0" xfId="0" applyNumberFormat="1" applyFont="1" applyFill="1" applyAlignment="1" applyProtection="1">
      <alignment horizontal="left" vertical="center"/>
      <protection hidden="1"/>
    </xf>
    <xf numFmtId="0" fontId="45" fillId="0" borderId="0" xfId="52" applyFont="1" applyAlignment="1">
      <alignment horizontal="center"/>
    </xf>
    <xf numFmtId="0" fontId="56" fillId="0" borderId="0" xfId="52" applyFont="1" applyFill="1" applyAlignment="1">
      <alignment horizontal="center" vertical="center" wrapText="1"/>
    </xf>
    <xf numFmtId="0" fontId="46" fillId="0" borderId="0" xfId="52" applyFont="1" applyFill="1" applyAlignment="1">
      <alignment horizontal="center" vertical="center"/>
    </xf>
    <xf numFmtId="0" fontId="0" fillId="0" borderId="0" xfId="0" applyAlignment="1"/>
    <xf numFmtId="0" fontId="4" fillId="0" borderId="23" xfId="49" applyFont="1" applyFill="1" applyBorder="1" applyAlignment="1" applyProtection="1">
      <alignment horizontal="left" vertical="top" wrapText="1"/>
      <protection locked="0"/>
    </xf>
    <xf numFmtId="0" fontId="4" fillId="0" borderId="28" xfId="49" applyFont="1" applyFill="1" applyBorder="1" applyAlignment="1" applyProtection="1">
      <alignment horizontal="left" vertical="top" wrapText="1"/>
      <protection locked="0"/>
    </xf>
    <xf numFmtId="0" fontId="4" fillId="0" borderId="22" xfId="49" applyFont="1" applyFill="1" applyBorder="1" applyAlignment="1" applyProtection="1">
      <alignment horizontal="left" vertical="top" wrapText="1"/>
      <protection locked="0"/>
    </xf>
    <xf numFmtId="0" fontId="4" fillId="0" borderId="10" xfId="50" applyFont="1" applyFill="1" applyBorder="1" applyAlignment="1" applyProtection="1">
      <alignment horizontal="left" vertical="top" wrapText="1"/>
      <protection hidden="1"/>
    </xf>
    <xf numFmtId="0" fontId="4" fillId="31" borderId="23" xfId="51" applyFont="1" applyBorder="1" applyAlignment="1">
      <alignment horizontal="left" vertical="top" wrapText="1"/>
    </xf>
    <xf numFmtId="0" fontId="4" fillId="31" borderId="28" xfId="51" applyFont="1" applyBorder="1" applyAlignment="1">
      <alignment horizontal="left" vertical="top" wrapText="1"/>
    </xf>
    <xf numFmtId="0" fontId="4" fillId="31" borderId="22" xfId="51" applyFont="1" applyBorder="1" applyAlignment="1">
      <alignment horizontal="left" vertical="top" wrapText="1"/>
    </xf>
    <xf numFmtId="0" fontId="4" fillId="0" borderId="10" xfId="50" applyNumberFormat="1" applyFont="1" applyFill="1" applyBorder="1" applyAlignment="1" applyProtection="1">
      <alignment horizontal="left" vertical="center" wrapText="1"/>
      <protection hidden="1"/>
    </xf>
    <xf numFmtId="0" fontId="4" fillId="0" borderId="10" xfId="50" applyFont="1" applyFill="1" applyBorder="1" applyAlignment="1">
      <alignment horizontal="left" vertical="center" wrapText="1"/>
    </xf>
    <xf numFmtId="0" fontId="4" fillId="0" borderId="10" xfId="50" applyFont="1" applyFill="1" applyBorder="1" applyAlignment="1" applyProtection="1">
      <alignment horizontal="left" vertical="center" wrapText="1"/>
      <protection hidden="1"/>
    </xf>
    <xf numFmtId="0" fontId="4" fillId="28" borderId="23" xfId="0" applyFont="1" applyFill="1" applyBorder="1" applyAlignment="1" applyProtection="1">
      <alignment horizontal="center"/>
      <protection locked="0"/>
    </xf>
    <xf numFmtId="0" fontId="4" fillId="28" borderId="28" xfId="0" applyFont="1" applyFill="1" applyBorder="1" applyAlignment="1" applyProtection="1">
      <alignment horizontal="center"/>
      <protection locked="0"/>
    </xf>
    <xf numFmtId="0" fontId="4" fillId="28" borderId="22" xfId="0" applyFont="1" applyFill="1" applyBorder="1" applyAlignment="1" applyProtection="1">
      <alignment horizontal="center"/>
      <protection locked="0"/>
    </xf>
    <xf numFmtId="0" fontId="15" fillId="0" borderId="29" xfId="51" applyFont="1" applyFill="1" applyBorder="1" applyAlignment="1" applyProtection="1">
      <alignment horizontal="left" vertical="center" wrapText="1"/>
      <protection locked="0"/>
    </xf>
    <xf numFmtId="0" fontId="16" fillId="0" borderId="0" xfId="51" applyFont="1" applyFill="1" applyBorder="1" applyAlignment="1" applyProtection="1">
      <alignment horizontal="left" vertical="center" wrapText="1"/>
      <protection locked="0"/>
    </xf>
    <xf numFmtId="0" fontId="55" fillId="0" borderId="29" xfId="51" applyFont="1" applyFill="1" applyBorder="1" applyAlignment="1" applyProtection="1">
      <alignment horizontal="left" vertical="center" wrapText="1"/>
      <protection locked="0"/>
    </xf>
    <xf numFmtId="0" fontId="4" fillId="28" borderId="10" xfId="0" applyFont="1" applyFill="1" applyBorder="1" applyAlignment="1" applyProtection="1">
      <alignment horizontal="center"/>
      <protection locked="0"/>
    </xf>
    <xf numFmtId="0" fontId="16" fillId="0" borderId="29" xfId="51" applyFont="1" applyFill="1" applyBorder="1" applyAlignment="1" applyProtection="1">
      <alignment horizontal="left" vertical="center" wrapText="1"/>
      <protection locked="0"/>
    </xf>
    <xf numFmtId="0" fontId="5" fillId="32" borderId="23" xfId="0" applyFont="1" applyFill="1" applyBorder="1" applyAlignment="1" applyProtection="1">
      <alignment horizontal="left"/>
      <protection hidden="1"/>
    </xf>
    <xf numFmtId="0" fontId="5" fillId="32" borderId="28" xfId="0" applyFont="1" applyFill="1" applyBorder="1" applyAlignment="1" applyProtection="1">
      <alignment horizontal="left"/>
      <protection hidden="1"/>
    </xf>
    <xf numFmtId="0" fontId="5" fillId="32" borderId="22" xfId="0" applyFont="1" applyFill="1" applyBorder="1" applyAlignment="1" applyProtection="1">
      <alignment horizontal="left"/>
      <protection hidden="1"/>
    </xf>
    <xf numFmtId="0" fontId="8" fillId="0" borderId="10" xfId="0" applyFont="1" applyFill="1" applyBorder="1" applyAlignment="1" applyProtection="1">
      <alignment horizontal="left" vertical="center" wrapText="1"/>
      <protection locked="0"/>
    </xf>
    <xf numFmtId="4" fontId="8" fillId="32" borderId="62" xfId="0" applyNumberFormat="1" applyFont="1" applyFill="1" applyBorder="1" applyAlignment="1" applyProtection="1">
      <alignment horizontal="center" vertical="center"/>
      <protection hidden="1"/>
    </xf>
    <xf numFmtId="4" fontId="8" fillId="32" borderId="63" xfId="0" applyNumberFormat="1" applyFont="1" applyFill="1" applyBorder="1" applyAlignment="1" applyProtection="1">
      <alignment horizontal="center" vertical="center"/>
      <protection hidden="1"/>
    </xf>
    <xf numFmtId="0" fontId="7" fillId="0" borderId="0" xfId="0" applyFont="1" applyFill="1" applyAlignment="1" applyProtection="1">
      <alignment horizontal="left" vertical="center" wrapText="1"/>
      <protection locked="0"/>
    </xf>
    <xf numFmtId="0" fontId="7" fillId="32" borderId="70" xfId="0" applyFont="1" applyFill="1" applyBorder="1" applyAlignment="1" applyProtection="1">
      <alignment horizontal="center" vertical="center" wrapText="1"/>
      <protection hidden="1"/>
    </xf>
    <xf numFmtId="0" fontId="7" fillId="32" borderId="71" xfId="0" applyFont="1" applyFill="1" applyBorder="1" applyAlignment="1" applyProtection="1">
      <alignment horizontal="center" vertical="center" wrapText="1"/>
      <protection hidden="1"/>
    </xf>
    <xf numFmtId="0" fontId="7" fillId="32" borderId="72" xfId="0" applyFont="1" applyFill="1" applyBorder="1" applyAlignment="1" applyProtection="1">
      <alignment horizontal="center" vertical="center" wrapText="1"/>
      <protection hidden="1"/>
    </xf>
    <xf numFmtId="4" fontId="7" fillId="32" borderId="66" xfId="0" applyNumberFormat="1" applyFont="1" applyFill="1" applyBorder="1" applyAlignment="1" applyProtection="1">
      <alignment horizontal="center" vertical="center"/>
      <protection hidden="1"/>
    </xf>
    <xf numFmtId="4" fontId="7" fillId="32" borderId="67" xfId="0" applyNumberFormat="1" applyFont="1" applyFill="1" applyBorder="1" applyAlignment="1" applyProtection="1">
      <alignment horizontal="center" vertical="center"/>
      <protection hidden="1"/>
    </xf>
    <xf numFmtId="0" fontId="7" fillId="32" borderId="68" xfId="0" applyFont="1" applyFill="1" applyBorder="1" applyAlignment="1" applyProtection="1">
      <alignment horizontal="center" wrapText="1"/>
      <protection hidden="1"/>
    </xf>
    <xf numFmtId="0" fontId="7" fillId="32" borderId="69" xfId="0" applyFont="1" applyFill="1" applyBorder="1" applyAlignment="1" applyProtection="1">
      <alignment horizontal="center" wrapText="1"/>
      <protection hidden="1"/>
    </xf>
    <xf numFmtId="0" fontId="7" fillId="32" borderId="74" xfId="0" applyFont="1" applyFill="1" applyBorder="1" applyAlignment="1" applyProtection="1">
      <alignment horizontal="center" wrapText="1"/>
      <protection hidden="1"/>
    </xf>
    <xf numFmtId="0" fontId="7" fillId="32" borderId="13" xfId="0" applyFont="1" applyFill="1" applyBorder="1" applyAlignment="1" applyProtection="1">
      <alignment horizontal="center" wrapText="1"/>
      <protection hidden="1"/>
    </xf>
    <xf numFmtId="0" fontId="7" fillId="32" borderId="14" xfId="0" applyFont="1" applyFill="1" applyBorder="1" applyAlignment="1" applyProtection="1">
      <alignment horizontal="center" wrapText="1"/>
      <protection hidden="1"/>
    </xf>
    <xf numFmtId="0" fontId="7" fillId="32" borderId="75" xfId="0" applyFont="1" applyFill="1" applyBorder="1" applyAlignment="1" applyProtection="1">
      <alignment horizontal="center" wrapText="1"/>
      <protection hidden="1"/>
    </xf>
    <xf numFmtId="0" fontId="7" fillId="32" borderId="64" xfId="0" applyFont="1" applyFill="1" applyBorder="1" applyAlignment="1" applyProtection="1">
      <alignment horizontal="center" wrapText="1"/>
      <protection hidden="1"/>
    </xf>
    <xf numFmtId="0" fontId="7" fillId="32" borderId="24" xfId="0" applyFont="1" applyFill="1" applyBorder="1" applyAlignment="1" applyProtection="1">
      <alignment horizontal="left" vertical="center" wrapText="1"/>
      <protection hidden="1"/>
    </xf>
    <xf numFmtId="4" fontId="7" fillId="32" borderId="11" xfId="0" applyNumberFormat="1" applyFont="1" applyFill="1" applyBorder="1" applyAlignment="1" applyProtection="1">
      <alignment horizontal="center" vertical="center" wrapText="1"/>
      <protection hidden="1"/>
    </xf>
    <xf numFmtId="0" fontId="7" fillId="32" borderId="16" xfId="0" applyFont="1" applyFill="1" applyBorder="1" applyAlignment="1" applyProtection="1">
      <alignment horizontal="center" vertical="center" wrapText="1"/>
      <protection hidden="1"/>
    </xf>
    <xf numFmtId="0" fontId="7" fillId="32" borderId="80" xfId="0" applyFont="1" applyFill="1" applyBorder="1" applyAlignment="1" applyProtection="1">
      <alignment horizontal="center" vertical="center" wrapText="1"/>
      <protection hidden="1"/>
    </xf>
    <xf numFmtId="0" fontId="7" fillId="32" borderId="18" xfId="0" applyFont="1" applyFill="1" applyBorder="1" applyAlignment="1" applyProtection="1">
      <alignment horizontal="center" vertical="center" wrapText="1"/>
      <protection hidden="1"/>
    </xf>
    <xf numFmtId="0" fontId="7" fillId="32" borderId="81" xfId="0" applyFont="1" applyFill="1" applyBorder="1" applyAlignment="1" applyProtection="1">
      <alignment horizontal="center" vertical="center" wrapText="1"/>
      <protection hidden="1"/>
    </xf>
    <xf numFmtId="0" fontId="7" fillId="32" borderId="79" xfId="0" applyFont="1" applyFill="1" applyBorder="1" applyAlignment="1" applyProtection="1">
      <alignment horizontal="center" vertical="center" wrapText="1"/>
      <protection hidden="1"/>
    </xf>
    <xf numFmtId="0" fontId="7" fillId="32" borderId="82" xfId="0" applyFont="1" applyFill="1" applyBorder="1" applyAlignment="1" applyProtection="1">
      <alignment horizontal="center" vertical="center" wrapText="1"/>
      <protection hidden="1"/>
    </xf>
    <xf numFmtId="0" fontId="7" fillId="32" borderId="83" xfId="0" applyFont="1" applyFill="1" applyBorder="1" applyAlignment="1" applyProtection="1">
      <alignment horizontal="center" vertical="center" wrapText="1"/>
      <protection hidden="1"/>
    </xf>
    <xf numFmtId="0" fontId="7" fillId="32" borderId="57" xfId="0" applyFont="1" applyFill="1" applyBorder="1" applyAlignment="1" applyProtection="1">
      <alignment horizontal="center" vertical="center" wrapText="1"/>
      <protection hidden="1"/>
    </xf>
    <xf numFmtId="49" fontId="7" fillId="32" borderId="93" xfId="0" applyNumberFormat="1" applyFont="1" applyFill="1" applyBorder="1" applyAlignment="1" applyProtection="1">
      <alignment horizontal="center" wrapText="1"/>
      <protection hidden="1"/>
    </xf>
    <xf numFmtId="49" fontId="7" fillId="32" borderId="60" xfId="0" applyNumberFormat="1" applyFont="1" applyFill="1" applyBorder="1" applyAlignment="1" applyProtection="1">
      <alignment horizontal="center" wrapText="1"/>
      <protection hidden="1"/>
    </xf>
    <xf numFmtId="0" fontId="0" fillId="0" borderId="61" xfId="0" applyBorder="1" applyAlignment="1">
      <alignment horizontal="center" wrapText="1"/>
    </xf>
    <xf numFmtId="0" fontId="16" fillId="0" borderId="0" xfId="60" quotePrefix="1" applyFont="1" applyFill="1" applyAlignment="1" applyProtection="1">
      <alignment wrapText="1"/>
      <protection locked="0"/>
    </xf>
    <xf numFmtId="4" fontId="7" fillId="32" borderId="76" xfId="0" applyNumberFormat="1" applyFont="1" applyFill="1" applyBorder="1" applyAlignment="1" applyProtection="1">
      <alignment horizontal="center" vertical="center" wrapText="1"/>
      <protection hidden="1"/>
    </xf>
    <xf numFmtId="4" fontId="7" fillId="32" borderId="77" xfId="0" applyNumberFormat="1" applyFont="1" applyFill="1" applyBorder="1" applyAlignment="1" applyProtection="1">
      <alignment horizontal="center" vertical="center" wrapText="1"/>
      <protection hidden="1"/>
    </xf>
    <xf numFmtId="4" fontId="7" fillId="32" borderId="78" xfId="0" applyNumberFormat="1" applyFont="1" applyFill="1" applyBorder="1" applyAlignment="1" applyProtection="1">
      <alignment horizontal="center" vertical="center" wrapText="1"/>
      <protection hidden="1"/>
    </xf>
    <xf numFmtId="4" fontId="7" fillId="32" borderId="15" xfId="0" applyNumberFormat="1" applyFont="1" applyFill="1" applyBorder="1" applyAlignment="1" applyProtection="1">
      <alignment horizontal="center" vertical="center" wrapText="1"/>
      <protection hidden="1"/>
    </xf>
    <xf numFmtId="4" fontId="7" fillId="32" borderId="17" xfId="0" applyNumberFormat="1" applyFont="1" applyFill="1" applyBorder="1" applyAlignment="1" applyProtection="1">
      <alignment horizontal="center" vertical="center" wrapText="1"/>
      <protection hidden="1"/>
    </xf>
    <xf numFmtId="0" fontId="7" fillId="32" borderId="73" xfId="0" applyFont="1" applyFill="1" applyBorder="1" applyAlignment="1" applyProtection="1">
      <alignment horizontal="center" vertical="center" wrapText="1"/>
      <protection hidden="1"/>
    </xf>
    <xf numFmtId="0" fontId="7" fillId="32" borderId="62" xfId="0" applyFont="1" applyFill="1" applyBorder="1" applyAlignment="1" applyProtection="1">
      <alignment horizontal="center" vertical="center" wrapText="1"/>
      <protection hidden="1"/>
    </xf>
    <xf numFmtId="0" fontId="7" fillId="32" borderId="10" xfId="0" applyFont="1" applyFill="1" applyBorder="1" applyAlignment="1" applyProtection="1">
      <alignment horizontal="center" vertical="center" wrapText="1"/>
      <protection hidden="1"/>
    </xf>
    <xf numFmtId="0" fontId="15" fillId="0" borderId="0" xfId="59" applyFont="1" applyFill="1" applyAlignment="1" applyProtection="1">
      <alignment horizontal="left"/>
      <protection locked="0"/>
    </xf>
    <xf numFmtId="0" fontId="7" fillId="32" borderId="10" xfId="0" applyFont="1" applyFill="1" applyBorder="1" applyAlignment="1" applyProtection="1">
      <alignment horizontal="left" vertical="center" wrapText="1"/>
      <protection locked="0" hidden="1"/>
    </xf>
    <xf numFmtId="4" fontId="7" fillId="37" borderId="40" xfId="0" applyNumberFormat="1" applyFont="1" applyFill="1" applyBorder="1" applyAlignment="1" applyProtection="1">
      <alignment horizontal="center" vertical="center"/>
      <protection hidden="1"/>
    </xf>
    <xf numFmtId="4" fontId="7" fillId="37" borderId="64" xfId="0" applyNumberFormat="1" applyFont="1" applyFill="1" applyBorder="1" applyAlignment="1" applyProtection="1">
      <alignment horizontal="center" vertical="center"/>
      <protection hidden="1"/>
    </xf>
    <xf numFmtId="0" fontId="16" fillId="0" borderId="65" xfId="0" applyFont="1" applyFill="1" applyBorder="1" applyAlignment="1" applyProtection="1">
      <alignment horizontal="left"/>
      <protection hidden="1"/>
    </xf>
    <xf numFmtId="0" fontId="16" fillId="0" borderId="60" xfId="0" applyFont="1" applyFill="1" applyBorder="1" applyAlignment="1" applyProtection="1">
      <alignment horizontal="left"/>
      <protection hidden="1"/>
    </xf>
    <xf numFmtId="0" fontId="16" fillId="0" borderId="68" xfId="0" applyFont="1" applyFill="1" applyBorder="1" applyAlignment="1" applyProtection="1">
      <alignment horizontal="left"/>
      <protection hidden="1"/>
    </xf>
    <xf numFmtId="0" fontId="16" fillId="0" borderId="74" xfId="0" applyFont="1" applyFill="1" applyBorder="1" applyAlignment="1" applyProtection="1">
      <alignment horizontal="left"/>
      <protection hidden="1"/>
    </xf>
    <xf numFmtId="0" fontId="16" fillId="0" borderId="0" xfId="0" applyFont="1" applyFill="1" applyAlignment="1" applyProtection="1">
      <alignment horizontal="left" wrapText="1"/>
      <protection locked="0"/>
    </xf>
    <xf numFmtId="0" fontId="7" fillId="32" borderId="10" xfId="0" applyFont="1" applyFill="1" applyBorder="1" applyAlignment="1" applyProtection="1">
      <alignment horizontal="left" vertical="center" wrapText="1"/>
      <protection hidden="1"/>
    </xf>
    <xf numFmtId="0" fontId="68" fillId="0" borderId="0" xfId="60" quotePrefix="1" applyFont="1" applyFill="1" applyAlignment="1" applyProtection="1">
      <alignment wrapText="1"/>
      <protection locked="0"/>
    </xf>
    <xf numFmtId="0" fontId="16" fillId="0" borderId="0" xfId="60" quotePrefix="1" applyFont="1" applyFill="1" applyAlignment="1" applyProtection="1">
      <alignment horizontal="left" wrapText="1"/>
      <protection locked="0"/>
    </xf>
    <xf numFmtId="0" fontId="16" fillId="0" borderId="0" xfId="60" quotePrefix="1" applyFont="1" applyFill="1" applyAlignment="1" applyProtection="1">
      <alignment horizontal="left"/>
      <protection locked="0"/>
    </xf>
    <xf numFmtId="0" fontId="8" fillId="0" borderId="0" xfId="0" applyFont="1" applyFill="1" applyAlignment="1" applyProtection="1">
      <alignment horizontal="center"/>
      <protection locked="0"/>
    </xf>
    <xf numFmtId="0" fontId="7" fillId="32" borderId="84" xfId="0" applyFont="1" applyFill="1" applyBorder="1" applyAlignment="1" applyProtection="1">
      <alignment horizontal="left" vertical="center" wrapText="1"/>
      <protection hidden="1"/>
    </xf>
    <xf numFmtId="0" fontId="7" fillId="32" borderId="85" xfId="0" applyFont="1" applyFill="1" applyBorder="1" applyAlignment="1" applyProtection="1">
      <alignment horizontal="left" vertical="center" wrapText="1"/>
      <protection hidden="1"/>
    </xf>
    <xf numFmtId="0" fontId="16" fillId="0" borderId="95" xfId="0" applyFont="1" applyFill="1" applyBorder="1" applyAlignment="1" applyProtection="1">
      <alignment horizontal="left"/>
      <protection hidden="1"/>
    </xf>
    <xf numFmtId="0" fontId="16" fillId="0" borderId="11" xfId="0" applyFont="1" applyFill="1" applyBorder="1" applyAlignment="1" applyProtection="1">
      <alignment horizontal="left"/>
      <protection hidden="1"/>
    </xf>
    <xf numFmtId="0" fontId="16" fillId="31" borderId="0" xfId="60" quotePrefix="1" applyFont="1" applyFill="1" applyAlignment="1" applyProtection="1">
      <alignment horizontal="left" wrapText="1"/>
      <protection locked="0"/>
    </xf>
    <xf numFmtId="0" fontId="16" fillId="0" borderId="0" xfId="61" quotePrefix="1" applyFont="1" applyFill="1" applyAlignment="1" applyProtection="1">
      <alignment horizontal="left" vertical="center"/>
      <protection locked="0"/>
    </xf>
    <xf numFmtId="0" fontId="7" fillId="38" borderId="10" xfId="48" quotePrefix="1" applyFont="1" applyFill="1" applyBorder="1" applyAlignment="1" applyProtection="1">
      <alignment horizontal="left" vertical="center"/>
      <protection hidden="1"/>
    </xf>
    <xf numFmtId="0" fontId="7" fillId="38" borderId="10" xfId="48" applyFont="1" applyFill="1" applyBorder="1" applyAlignment="1" applyProtection="1">
      <alignment horizontal="left" vertical="center"/>
      <protection hidden="1"/>
    </xf>
    <xf numFmtId="49" fontId="8" fillId="0" borderId="23" xfId="48" applyNumberFormat="1" applyFont="1" applyFill="1" applyBorder="1" applyAlignment="1" applyProtection="1">
      <alignment horizontal="left" vertical="center" wrapText="1"/>
      <protection locked="0"/>
    </xf>
    <xf numFmtId="49" fontId="8" fillId="0" borderId="28" xfId="48" applyNumberFormat="1" applyFont="1" applyFill="1" applyBorder="1" applyAlignment="1" applyProtection="1">
      <alignment horizontal="left" vertical="center" wrapText="1"/>
      <protection locked="0"/>
    </xf>
    <xf numFmtId="49" fontId="8" fillId="0" borderId="22" xfId="48"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32" borderId="23" xfId="0" applyFont="1" applyFill="1" applyBorder="1" applyAlignment="1" applyProtection="1">
      <alignment horizontal="center" wrapText="1"/>
      <protection hidden="1"/>
    </xf>
    <xf numFmtId="0" fontId="7" fillId="32" borderId="28" xfId="0" applyFont="1" applyFill="1" applyBorder="1" applyAlignment="1" applyProtection="1">
      <alignment horizontal="center" wrapText="1"/>
      <protection hidden="1"/>
    </xf>
    <xf numFmtId="0" fontId="7" fillId="32" borderId="12" xfId="0" applyFont="1" applyFill="1" applyBorder="1" applyAlignment="1" applyProtection="1">
      <alignment horizontal="center" vertical="center" wrapText="1"/>
      <protection hidden="1"/>
    </xf>
    <xf numFmtId="0" fontId="7" fillId="32" borderId="24" xfId="0" applyFont="1" applyFill="1" applyBorder="1" applyAlignment="1" applyProtection="1">
      <alignment horizontal="center" vertical="center" wrapText="1"/>
      <protection hidden="1"/>
    </xf>
    <xf numFmtId="0" fontId="60" fillId="0" borderId="0" xfId="0" quotePrefix="1" applyFont="1" applyFill="1" applyAlignment="1" applyProtection="1">
      <alignment horizontal="left"/>
      <protection locked="0"/>
    </xf>
    <xf numFmtId="0" fontId="60" fillId="0" borderId="0" xfId="0" quotePrefix="1" applyFont="1" applyFill="1" applyAlignment="1" applyProtection="1">
      <alignment horizontal="left" vertical="top"/>
      <protection locked="0"/>
    </xf>
    <xf numFmtId="0" fontId="60" fillId="0" borderId="0" xfId="0" quotePrefix="1" applyFont="1" applyFill="1" applyAlignment="1" applyProtection="1">
      <alignment horizontal="left" wrapText="1"/>
      <protection locked="0"/>
    </xf>
    <xf numFmtId="0" fontId="7" fillId="0" borderId="11" xfId="0" applyFont="1" applyFill="1" applyBorder="1" applyAlignment="1" applyProtection="1">
      <alignment horizontal="center" vertical="center"/>
    </xf>
    <xf numFmtId="0" fontId="10" fillId="32" borderId="23" xfId="0" applyFont="1" applyFill="1" applyBorder="1" applyAlignment="1" applyProtection="1">
      <alignment horizontal="center" wrapText="1"/>
      <protection hidden="1"/>
    </xf>
    <xf numFmtId="0" fontId="10" fillId="32" borderId="28" xfId="0" applyFont="1" applyFill="1" applyBorder="1" applyAlignment="1" applyProtection="1">
      <alignment horizontal="center" wrapText="1"/>
      <protection hidden="1"/>
    </xf>
    <xf numFmtId="0" fontId="10" fillId="32" borderId="22" xfId="0" applyFont="1" applyFill="1" applyBorder="1" applyAlignment="1" applyProtection="1">
      <alignment horizontal="center" wrapText="1"/>
      <protection hidden="1"/>
    </xf>
    <xf numFmtId="2" fontId="60" fillId="0" borderId="0" xfId="0" quotePrefix="1" applyNumberFormat="1" applyFont="1" applyFill="1" applyAlignment="1" applyProtection="1">
      <alignment horizontal="left" vertical="top" wrapText="1"/>
      <protection locked="0"/>
    </xf>
    <xf numFmtId="0" fontId="10" fillId="32" borderId="10" xfId="0" applyFont="1" applyFill="1" applyBorder="1" applyAlignment="1" applyProtection="1">
      <alignment horizontal="center" vertical="center" wrapText="1"/>
      <protection hidden="1"/>
    </xf>
    <xf numFmtId="0" fontId="16" fillId="0" borderId="0" xfId="0" quotePrefix="1" applyFont="1" applyFill="1" applyAlignment="1" applyProtection="1">
      <alignment horizontal="left" wrapText="1"/>
      <protection locked="0"/>
    </xf>
    <xf numFmtId="0" fontId="16" fillId="0" borderId="0" xfId="0" quotePrefix="1" applyFont="1" applyFill="1" applyAlignment="1" applyProtection="1">
      <protection locked="0"/>
    </xf>
    <xf numFmtId="0" fontId="16" fillId="0" borderId="0" xfId="0" applyFont="1" applyFill="1" applyAlignment="1" applyProtection="1">
      <protection locked="0"/>
    </xf>
    <xf numFmtId="0" fontId="16" fillId="0" borderId="0" xfId="0" quotePrefix="1" applyFont="1" applyFill="1" applyAlignment="1" applyProtection="1">
      <alignment horizontal="left" vertical="top" wrapText="1"/>
      <protection locked="0"/>
    </xf>
    <xf numFmtId="49" fontId="12" fillId="32" borderId="23" xfId="0" applyNumberFormat="1" applyFont="1" applyFill="1" applyBorder="1" applyAlignment="1" applyProtection="1">
      <alignment horizontal="center" wrapText="1"/>
      <protection hidden="1"/>
    </xf>
    <xf numFmtId="49" fontId="12" fillId="32" borderId="28" xfId="0" applyNumberFormat="1" applyFont="1" applyFill="1" applyBorder="1" applyAlignment="1" applyProtection="1">
      <alignment horizontal="center" wrapText="1"/>
      <protection hidden="1"/>
    </xf>
    <xf numFmtId="0" fontId="51" fillId="0" borderId="0" xfId="0" quotePrefix="1" applyFont="1" applyFill="1" applyBorder="1" applyAlignment="1" applyProtection="1">
      <alignment horizontal="left" wrapText="1"/>
      <protection locked="0"/>
    </xf>
    <xf numFmtId="0" fontId="51" fillId="0" borderId="0" xfId="0" applyFont="1" applyFill="1" applyBorder="1" applyAlignment="1" applyProtection="1">
      <alignment horizontal="left"/>
      <protection locked="0"/>
    </xf>
    <xf numFmtId="0" fontId="10" fillId="32" borderId="12" xfId="0" applyFont="1" applyFill="1" applyBorder="1" applyAlignment="1" applyProtection="1">
      <alignment horizontal="center" vertical="center" wrapText="1"/>
      <protection hidden="1"/>
    </xf>
    <xf numFmtId="0" fontId="10" fillId="32" borderId="24" xfId="0" applyFont="1" applyFill="1" applyBorder="1" applyAlignment="1" applyProtection="1">
      <alignment horizontal="center" vertical="center" wrapText="1"/>
      <protection hidden="1"/>
    </xf>
    <xf numFmtId="0" fontId="7" fillId="0" borderId="0" xfId="0" applyFont="1" applyFill="1" applyAlignment="1" applyProtection="1">
      <alignment horizontal="center" wrapText="1"/>
    </xf>
    <xf numFmtId="0" fontId="7" fillId="0" borderId="36" xfId="0" applyFont="1" applyFill="1" applyBorder="1" applyAlignment="1" applyProtection="1">
      <alignment horizontal="center" wrapText="1"/>
    </xf>
    <xf numFmtId="0" fontId="16" fillId="0" borderId="0" xfId="0" applyFont="1" applyFill="1" applyAlignment="1" applyProtection="1">
      <alignment horizontal="left" vertical="top" wrapText="1"/>
      <protection locked="0"/>
    </xf>
    <xf numFmtId="0" fontId="16" fillId="0" borderId="0" xfId="0" quotePrefix="1" applyNumberFormat="1" applyFont="1" applyFill="1" applyAlignment="1" applyProtection="1">
      <alignment horizontal="left" wrapText="1"/>
    </xf>
    <xf numFmtId="0" fontId="7" fillId="0" borderId="11" xfId="56" applyFont="1" applyBorder="1" applyAlignment="1" applyProtection="1">
      <alignment horizontal="center" vertical="top" wrapText="1"/>
      <protection locked="0"/>
    </xf>
    <xf numFmtId="0" fontId="7" fillId="32" borderId="23" xfId="56" applyFont="1" applyFill="1" applyBorder="1" applyAlignment="1" applyProtection="1">
      <alignment horizontal="center"/>
      <protection hidden="1"/>
    </xf>
    <xf numFmtId="0" fontId="7" fillId="32" borderId="28" xfId="56" applyFont="1" applyFill="1" applyBorder="1" applyAlignment="1" applyProtection="1">
      <alignment horizontal="center"/>
      <protection hidden="1"/>
    </xf>
    <xf numFmtId="0" fontId="7" fillId="32" borderId="12" xfId="56" applyFont="1" applyFill="1" applyBorder="1" applyAlignment="1" applyProtection="1">
      <alignment horizontal="center" vertical="distributed" wrapText="1"/>
      <protection hidden="1"/>
    </xf>
    <xf numFmtId="0" fontId="7" fillId="32" borderId="24" xfId="56" applyFont="1" applyFill="1" applyBorder="1" applyAlignment="1" applyProtection="1">
      <alignment horizontal="center" vertical="distributed" wrapText="1"/>
      <protection hidden="1"/>
    </xf>
    <xf numFmtId="0" fontId="7" fillId="0" borderId="10" xfId="56" applyFont="1" applyFill="1" applyBorder="1" applyAlignment="1" applyProtection="1">
      <alignment horizontal="left" wrapText="1"/>
      <protection hidden="1"/>
    </xf>
    <xf numFmtId="164" fontId="16" fillId="32" borderId="23" xfId="56" applyNumberFormat="1" applyFont="1" applyFill="1" applyBorder="1" applyAlignment="1" applyProtection="1">
      <alignment horizontal="center" wrapText="1"/>
      <protection hidden="1"/>
    </xf>
    <xf numFmtId="164" fontId="16" fillId="32" borderId="22" xfId="56" applyNumberFormat="1" applyFont="1" applyFill="1" applyBorder="1" applyAlignment="1" applyProtection="1">
      <alignment horizontal="center" wrapText="1"/>
      <protection hidden="1"/>
    </xf>
    <xf numFmtId="0" fontId="7" fillId="32" borderId="23" xfId="56" applyFont="1" applyFill="1" applyBorder="1" applyAlignment="1" applyProtection="1">
      <alignment horizontal="center" wrapText="1"/>
      <protection hidden="1"/>
    </xf>
    <xf numFmtId="0" fontId="7" fillId="32" borderId="28" xfId="56" applyFont="1" applyFill="1" applyBorder="1" applyAlignment="1" applyProtection="1">
      <alignment horizontal="center" wrapText="1"/>
      <protection hidden="1"/>
    </xf>
    <xf numFmtId="0" fontId="7" fillId="32" borderId="10" xfId="56" applyFont="1" applyFill="1" applyBorder="1" applyAlignment="1" applyProtection="1">
      <alignment horizontal="center" vertical="center" wrapText="1"/>
      <protection hidden="1"/>
    </xf>
    <xf numFmtId="0" fontId="7" fillId="0" borderId="36" xfId="56" applyFont="1" applyFill="1" applyBorder="1" applyAlignment="1" applyProtection="1">
      <alignment horizontal="left" wrapText="1"/>
      <protection hidden="1"/>
    </xf>
    <xf numFmtId="0" fontId="7" fillId="0" borderId="38" xfId="56" applyFont="1" applyFill="1" applyBorder="1" applyAlignment="1" applyProtection="1">
      <alignment horizontal="left" wrapText="1"/>
      <protection hidden="1"/>
    </xf>
    <xf numFmtId="0" fontId="16" fillId="0" borderId="0" xfId="0" applyFont="1" applyFill="1" applyBorder="1" applyAlignment="1" applyProtection="1">
      <alignment horizontal="left"/>
      <protection locked="0"/>
    </xf>
    <xf numFmtId="0" fontId="16" fillId="32" borderId="23" xfId="0" applyFont="1" applyFill="1" applyBorder="1" applyAlignment="1" applyProtection="1">
      <alignment horizontal="center" vertical="center" wrapText="1"/>
      <protection hidden="1"/>
    </xf>
    <xf numFmtId="0" fontId="16" fillId="32" borderId="22" xfId="0" applyFont="1" applyFill="1" applyBorder="1" applyAlignment="1" applyProtection="1">
      <alignment horizontal="center" vertical="center" wrapText="1"/>
      <protection hidden="1"/>
    </xf>
    <xf numFmtId="0" fontId="16" fillId="0" borderId="28"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wrapText="1"/>
      <protection locked="0"/>
    </xf>
    <xf numFmtId="0" fontId="16" fillId="0" borderId="0" xfId="0" applyFont="1" applyFill="1" applyAlignment="1" applyProtection="1">
      <alignment horizontal="left" vertical="center" wrapText="1"/>
      <protection locked="0"/>
    </xf>
    <xf numFmtId="0" fontId="16" fillId="0" borderId="0" xfId="51" applyFont="1" applyFill="1" applyAlignment="1" applyProtection="1">
      <alignment horizontal="left" vertical="center" wrapText="1"/>
      <protection locked="0"/>
    </xf>
    <xf numFmtId="0" fontId="43" fillId="0" borderId="0" xfId="51" applyFont="1" applyFill="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1" fontId="43" fillId="0" borderId="0" xfId="51" applyNumberFormat="1" applyFont="1" applyFill="1" applyAlignment="1" applyProtection="1">
      <alignment horizontal="left" vertical="center" wrapText="1"/>
      <protection locked="0"/>
    </xf>
    <xf numFmtId="0" fontId="5" fillId="0" borderId="0" xfId="0" applyFont="1" applyFill="1" applyAlignment="1" applyProtection="1">
      <alignment horizontal="left"/>
      <protection locked="0"/>
    </xf>
    <xf numFmtId="0" fontId="7" fillId="32" borderId="23" xfId="0" applyFont="1" applyFill="1" applyBorder="1" applyAlignment="1" applyProtection="1">
      <alignment horizontal="left" vertical="center" wrapText="1"/>
      <protection hidden="1"/>
    </xf>
    <xf numFmtId="0" fontId="7" fillId="32" borderId="22" xfId="0" applyFont="1" applyFill="1" applyBorder="1" applyAlignment="1" applyProtection="1">
      <alignment horizontal="left" vertical="center" wrapText="1"/>
      <protection hidden="1"/>
    </xf>
    <xf numFmtId="0" fontId="16" fillId="30" borderId="0" xfId="0" applyFont="1" applyFill="1" applyAlignment="1" applyProtection="1">
      <alignment horizontal="center" wrapText="1"/>
      <protection hidden="1"/>
    </xf>
    <xf numFmtId="0" fontId="7" fillId="32" borderId="23" xfId="0" applyFont="1" applyFill="1" applyBorder="1" applyAlignment="1" applyProtection="1">
      <alignment horizontal="center"/>
      <protection hidden="1"/>
    </xf>
    <xf numFmtId="0" fontId="7" fillId="32" borderId="28" xfId="0" applyFont="1" applyFill="1" applyBorder="1" applyAlignment="1" applyProtection="1">
      <alignment horizontal="center"/>
      <protection hidden="1"/>
    </xf>
    <xf numFmtId="0" fontId="16" fillId="0" borderId="23" xfId="0" applyFont="1" applyFill="1" applyBorder="1" applyAlignment="1" applyProtection="1">
      <alignment horizontal="center" vertical="center" wrapText="1"/>
      <protection locked="0"/>
    </xf>
    <xf numFmtId="0" fontId="7" fillId="32" borderId="26" xfId="0" applyFont="1" applyFill="1" applyBorder="1" applyAlignment="1" applyProtection="1">
      <alignment horizontal="center" vertical="center" wrapText="1"/>
      <protection hidden="1"/>
    </xf>
    <xf numFmtId="0" fontId="7" fillId="32" borderId="27" xfId="0" applyFont="1" applyFill="1" applyBorder="1" applyAlignment="1" applyProtection="1">
      <alignment horizontal="center" vertical="center" wrapText="1"/>
      <protection hidden="1"/>
    </xf>
    <xf numFmtId="0" fontId="7" fillId="32" borderId="39" xfId="0" applyFont="1" applyFill="1" applyBorder="1" applyAlignment="1" applyProtection="1">
      <alignment horizontal="center" vertical="center" wrapText="1"/>
      <protection hidden="1"/>
    </xf>
    <xf numFmtId="0" fontId="7" fillId="32" borderId="38" xfId="0" applyFont="1" applyFill="1" applyBorder="1" applyAlignment="1" applyProtection="1">
      <alignment horizontal="center" vertical="center" wrapText="1"/>
      <protection hidden="1"/>
    </xf>
    <xf numFmtId="0" fontId="7" fillId="0" borderId="0" xfId="0" applyFont="1" applyFill="1" applyAlignment="1" applyProtection="1">
      <alignment horizontal="center" vertical="center"/>
      <protection hidden="1"/>
    </xf>
    <xf numFmtId="0" fontId="7" fillId="0" borderId="36" xfId="0" applyFont="1" applyFill="1" applyBorder="1" applyAlignment="1" applyProtection="1">
      <alignment horizontal="center" vertical="center"/>
      <protection hidden="1"/>
    </xf>
    <xf numFmtId="2" fontId="16" fillId="0" borderId="0" xfId="0" quotePrefix="1" applyNumberFormat="1" applyFont="1" applyFill="1" applyAlignment="1" applyProtection="1">
      <alignment horizontal="left" vertical="center" wrapText="1"/>
      <protection locked="0"/>
    </xf>
    <xf numFmtId="0" fontId="7" fillId="32" borderId="41" xfId="0" applyFont="1" applyFill="1" applyBorder="1" applyAlignment="1" applyProtection="1">
      <alignment horizontal="left" vertical="center" wrapText="1"/>
      <protection hidden="1"/>
    </xf>
    <xf numFmtId="0" fontId="7" fillId="32" borderId="43" xfId="0" applyFont="1" applyFill="1" applyBorder="1" applyAlignment="1" applyProtection="1">
      <alignment horizontal="left" vertical="center" wrapText="1"/>
      <protection hidden="1"/>
    </xf>
    <xf numFmtId="0" fontId="7" fillId="32" borderId="44" xfId="0" applyFont="1" applyFill="1" applyBorder="1" applyAlignment="1" applyProtection="1">
      <alignment horizontal="center" vertical="center" wrapText="1"/>
      <protection hidden="1"/>
    </xf>
    <xf numFmtId="164" fontId="8" fillId="32" borderId="23" xfId="0" applyNumberFormat="1" applyFont="1" applyFill="1" applyBorder="1" applyAlignment="1" applyProtection="1">
      <alignment horizontal="left" wrapText="1"/>
      <protection hidden="1"/>
    </xf>
    <xf numFmtId="164" fontId="8" fillId="32" borderId="22" xfId="0" applyNumberFormat="1" applyFont="1" applyFill="1" applyBorder="1" applyAlignment="1" applyProtection="1">
      <alignment horizontal="left" wrapText="1"/>
      <protection hidden="1"/>
    </xf>
    <xf numFmtId="0" fontId="7" fillId="32" borderId="88" xfId="0" applyFont="1" applyFill="1" applyBorder="1" applyAlignment="1" applyProtection="1">
      <alignment horizontal="left" wrapText="1"/>
      <protection hidden="1"/>
    </xf>
    <xf numFmtId="0" fontId="7" fillId="32" borderId="87" xfId="0" applyFont="1" applyFill="1" applyBorder="1" applyAlignment="1" applyProtection="1">
      <alignment horizontal="left" wrapText="1"/>
      <protection hidden="1"/>
    </xf>
    <xf numFmtId="0" fontId="7" fillId="32" borderId="28" xfId="0" applyFont="1" applyFill="1" applyBorder="1" applyAlignment="1" applyProtection="1">
      <alignment horizontal="center" vertical="center" wrapText="1"/>
      <protection hidden="1"/>
    </xf>
    <xf numFmtId="167" fontId="15" fillId="32" borderId="10" xfId="0" applyNumberFormat="1" applyFont="1" applyFill="1" applyBorder="1" applyAlignment="1" applyProtection="1">
      <alignment horizontal="left" wrapText="1"/>
      <protection hidden="1"/>
    </xf>
    <xf numFmtId="4" fontId="15" fillId="32" borderId="44" xfId="0" applyNumberFormat="1" applyFont="1" applyFill="1" applyBorder="1" applyAlignment="1" applyProtection="1">
      <alignment horizontal="center" wrapText="1"/>
      <protection hidden="1"/>
    </xf>
    <xf numFmtId="4" fontId="15" fillId="32" borderId="86" xfId="0" applyNumberFormat="1" applyFont="1" applyFill="1" applyBorder="1" applyAlignment="1" applyProtection="1">
      <alignment horizontal="center" wrapText="1"/>
      <protection hidden="1"/>
    </xf>
    <xf numFmtId="167" fontId="15" fillId="32" borderId="45" xfId="0" applyNumberFormat="1" applyFont="1" applyFill="1" applyBorder="1" applyAlignment="1" applyProtection="1">
      <alignment horizontal="left" wrapText="1"/>
      <protection hidden="1"/>
    </xf>
    <xf numFmtId="164" fontId="8" fillId="32" borderId="46" xfId="0" applyNumberFormat="1" applyFont="1" applyFill="1" applyBorder="1" applyAlignment="1" applyProtection="1">
      <alignment horizontal="left" wrapText="1"/>
      <protection hidden="1"/>
    </xf>
    <xf numFmtId="164" fontId="8" fillId="32" borderId="87" xfId="0" applyNumberFormat="1" applyFont="1" applyFill="1" applyBorder="1" applyAlignment="1" applyProtection="1">
      <alignment horizontal="left" wrapText="1"/>
      <protection hidden="1"/>
    </xf>
    <xf numFmtId="0" fontId="15" fillId="32" borderId="36" xfId="0" applyFont="1" applyFill="1" applyBorder="1" applyAlignment="1" applyProtection="1">
      <alignment horizontal="center" wrapText="1"/>
      <protection hidden="1"/>
    </xf>
    <xf numFmtId="0" fontId="15" fillId="32" borderId="38" xfId="0" applyFont="1" applyFill="1" applyBorder="1" applyAlignment="1" applyProtection="1">
      <alignment horizontal="center" wrapText="1"/>
      <protection hidden="1"/>
    </xf>
    <xf numFmtId="0" fontId="7" fillId="32" borderId="23" xfId="0" applyFont="1" applyFill="1" applyBorder="1" applyAlignment="1" applyProtection="1">
      <alignment horizontal="center" vertical="center" wrapText="1"/>
      <protection hidden="1"/>
    </xf>
    <xf numFmtId="0" fontId="7" fillId="32" borderId="22" xfId="0" applyFont="1" applyFill="1" applyBorder="1" applyAlignment="1" applyProtection="1">
      <alignment horizontal="center" vertical="center" wrapText="1"/>
      <protection hidden="1"/>
    </xf>
    <xf numFmtId="0" fontId="15" fillId="32" borderId="44" xfId="0" applyFont="1" applyFill="1" applyBorder="1" applyAlignment="1" applyProtection="1">
      <alignment horizontal="center" wrapText="1"/>
      <protection hidden="1"/>
    </xf>
    <xf numFmtId="0" fontId="15" fillId="32" borderId="86" xfId="0" applyFont="1" applyFill="1" applyBorder="1" applyAlignment="1" applyProtection="1">
      <alignment horizontal="center" wrapText="1"/>
      <protection hidden="1"/>
    </xf>
    <xf numFmtId="0" fontId="7" fillId="32" borderId="25" xfId="0" applyFont="1" applyFill="1" applyBorder="1" applyAlignment="1" applyProtection="1">
      <alignment horizontal="left" vertical="center" wrapText="1"/>
      <protection hidden="1"/>
    </xf>
    <xf numFmtId="4" fontId="13" fillId="0" borderId="0" xfId="0" applyNumberFormat="1" applyFont="1" applyFill="1" applyBorder="1" applyAlignment="1" applyProtection="1">
      <alignment horizontal="center" vertical="center" wrapText="1"/>
      <protection locked="0"/>
    </xf>
    <xf numFmtId="4" fontId="7" fillId="0" borderId="0" xfId="0" applyNumberFormat="1" applyFont="1" applyFill="1" applyBorder="1" applyAlignment="1" applyProtection="1">
      <alignment horizontal="center" vertical="center" wrapText="1"/>
      <protection locked="0"/>
    </xf>
    <xf numFmtId="4" fontId="7" fillId="32" borderId="46" xfId="0" applyNumberFormat="1" applyFont="1" applyFill="1" applyBorder="1" applyAlignment="1" applyProtection="1">
      <alignment wrapText="1"/>
      <protection hidden="1"/>
    </xf>
    <xf numFmtId="4" fontId="7" fillId="32" borderId="87" xfId="0" applyNumberFormat="1" applyFont="1" applyFill="1" applyBorder="1" applyAlignment="1" applyProtection="1">
      <alignment wrapText="1"/>
      <protection hidden="1"/>
    </xf>
    <xf numFmtId="4" fontId="7" fillId="32" borderId="39" xfId="0" applyNumberFormat="1" applyFont="1" applyFill="1" applyBorder="1" applyAlignment="1" applyProtection="1">
      <alignment horizontal="left" vertical="center" wrapText="1"/>
      <protection hidden="1"/>
    </xf>
    <xf numFmtId="4" fontId="7" fillId="32" borderId="38" xfId="0" applyNumberFormat="1" applyFont="1" applyFill="1" applyBorder="1" applyAlignment="1" applyProtection="1">
      <alignment horizontal="left" vertical="center" wrapText="1"/>
      <protection hidden="1"/>
    </xf>
    <xf numFmtId="4" fontId="15" fillId="0" borderId="28" xfId="0" applyNumberFormat="1" applyFont="1" applyFill="1" applyBorder="1" applyAlignment="1" applyProtection="1">
      <alignment horizontal="center" wrapText="1"/>
      <protection hidden="1"/>
    </xf>
    <xf numFmtId="4" fontId="15" fillId="0" borderId="22" xfId="0" applyNumberFormat="1" applyFont="1" applyFill="1" applyBorder="1" applyAlignment="1" applyProtection="1">
      <alignment horizontal="center" wrapText="1"/>
      <protection hidden="1"/>
    </xf>
    <xf numFmtId="4" fontId="8" fillId="0" borderId="23" xfId="0" applyNumberFormat="1" applyFont="1" applyFill="1" applyBorder="1" applyAlignment="1" applyProtection="1">
      <alignment horizontal="left" wrapText="1"/>
      <protection hidden="1"/>
    </xf>
    <xf numFmtId="4" fontId="8" fillId="0" borderId="22" xfId="0" applyNumberFormat="1" applyFont="1" applyFill="1" applyBorder="1" applyAlignment="1" applyProtection="1">
      <alignment horizontal="left" wrapText="1"/>
      <protection hidden="1"/>
    </xf>
    <xf numFmtId="0" fontId="7" fillId="0" borderId="0" xfId="0" applyFont="1" applyFill="1" applyBorder="1" applyAlignment="1" applyProtection="1">
      <alignment horizontal="left" wrapText="1"/>
      <protection hidden="1"/>
    </xf>
    <xf numFmtId="0" fontId="70" fillId="0" borderId="0" xfId="0" applyFont="1" applyFill="1" applyBorder="1" applyAlignment="1" applyProtection="1">
      <alignment horizontal="center" wrapText="1"/>
      <protection hidden="1"/>
    </xf>
    <xf numFmtId="0" fontId="7" fillId="29" borderId="0" xfId="0" applyFont="1" applyFill="1" applyBorder="1" applyAlignment="1" applyProtection="1">
      <alignment horizontal="left" wrapText="1"/>
      <protection hidden="1"/>
    </xf>
    <xf numFmtId="0" fontId="10" fillId="26" borderId="23" xfId="0" applyFont="1" applyFill="1" applyBorder="1" applyAlignment="1" applyProtection="1">
      <alignment horizontal="center" vertical="center" wrapText="1"/>
      <protection hidden="1"/>
    </xf>
    <xf numFmtId="0" fontId="10" fillId="26" borderId="22" xfId="0" applyFont="1" applyFill="1" applyBorder="1" applyAlignment="1" applyProtection="1">
      <alignment horizontal="center" vertical="center" wrapText="1"/>
      <protection hidden="1"/>
    </xf>
    <xf numFmtId="4" fontId="7" fillId="0" borderId="10" xfId="0" applyNumberFormat="1" applyFont="1" applyFill="1" applyBorder="1" applyAlignment="1" applyProtection="1">
      <alignment wrapText="1"/>
      <protection hidden="1"/>
    </xf>
    <xf numFmtId="0" fontId="15" fillId="0" borderId="0" xfId="0" quotePrefix="1" applyFont="1" applyFill="1" applyAlignment="1" applyProtection="1">
      <alignment horizontal="left"/>
      <protection locked="0"/>
    </xf>
    <xf numFmtId="0" fontId="15" fillId="0" borderId="0" xfId="49" applyFont="1" applyAlignment="1" applyProtection="1">
      <alignment horizontal="left"/>
      <protection locked="0"/>
    </xf>
    <xf numFmtId="0" fontId="16" fillId="0" borderId="0" xfId="0" quotePrefix="1" applyFont="1" applyFill="1" applyAlignment="1" applyProtection="1">
      <alignment horizontal="left"/>
      <protection locked="0"/>
    </xf>
    <xf numFmtId="0" fontId="7" fillId="0" borderId="0" xfId="0" applyFont="1" applyFill="1" applyBorder="1" applyAlignment="1" applyProtection="1">
      <alignment horizontal="center" vertical="center" wrapText="1"/>
      <protection hidden="1"/>
    </xf>
    <xf numFmtId="0" fontId="7" fillId="0" borderId="89" xfId="0" applyFont="1" applyFill="1" applyBorder="1" applyAlignment="1" applyProtection="1">
      <alignment horizontal="center" vertical="center" wrapText="1"/>
      <protection hidden="1"/>
    </xf>
    <xf numFmtId="0" fontId="7" fillId="32" borderId="90" xfId="0" applyFont="1" applyFill="1" applyBorder="1" applyAlignment="1" applyProtection="1">
      <alignment horizontal="center" vertical="center" wrapText="1"/>
      <protection hidden="1"/>
    </xf>
    <xf numFmtId="0" fontId="7" fillId="32" borderId="91" xfId="0" applyFont="1" applyFill="1" applyBorder="1" applyAlignment="1" applyProtection="1">
      <alignment horizontal="center" vertical="center" wrapText="1"/>
      <protection hidden="1"/>
    </xf>
    <xf numFmtId="0" fontId="7" fillId="32" borderId="92" xfId="0" applyFont="1" applyFill="1" applyBorder="1" applyAlignment="1" applyProtection="1">
      <alignment horizontal="center" vertical="center" wrapText="1"/>
      <protection hidden="1"/>
    </xf>
    <xf numFmtId="0" fontId="5" fillId="32" borderId="10" xfId="0" applyFont="1" applyFill="1" applyBorder="1" applyAlignment="1" applyProtection="1">
      <alignment horizontal="center" vertical="center" wrapText="1"/>
      <protection hidden="1"/>
    </xf>
    <xf numFmtId="0" fontId="5" fillId="32" borderId="10" xfId="0" applyFont="1" applyFill="1" applyBorder="1" applyAlignment="1" applyProtection="1">
      <alignment horizontal="center" vertical="center"/>
      <protection hidden="1"/>
    </xf>
    <xf numFmtId="0" fontId="5" fillId="32" borderId="90" xfId="49" applyFont="1" applyFill="1" applyBorder="1" applyAlignment="1" applyProtection="1">
      <alignment horizontal="center" vertical="center" wrapText="1"/>
      <protection hidden="1"/>
    </xf>
    <xf numFmtId="0" fontId="5" fillId="32" borderId="91" xfId="49" applyFont="1" applyFill="1" applyBorder="1" applyAlignment="1" applyProtection="1">
      <alignment horizontal="center" vertical="center" wrapText="1"/>
      <protection hidden="1"/>
    </xf>
    <xf numFmtId="0" fontId="5" fillId="32" borderId="92" xfId="49" applyFont="1" applyFill="1" applyBorder="1" applyAlignment="1" applyProtection="1">
      <alignment horizontal="center" vertical="center" wrapText="1"/>
      <protection hidden="1"/>
    </xf>
    <xf numFmtId="0" fontId="7" fillId="0" borderId="84" xfId="49" applyFont="1" applyFill="1" applyBorder="1" applyAlignment="1" applyProtection="1">
      <alignment horizontal="left" vertical="top" wrapText="1"/>
      <protection locked="0"/>
    </xf>
    <xf numFmtId="0" fontId="7" fillId="0" borderId="75" xfId="49" applyFont="1" applyFill="1" applyBorder="1" applyAlignment="1" applyProtection="1">
      <alignment horizontal="left" vertical="top" wrapText="1"/>
      <protection locked="0"/>
    </xf>
    <xf numFmtId="0" fontId="7" fillId="0" borderId="85" xfId="49" applyFont="1" applyFill="1" applyBorder="1" applyAlignment="1" applyProtection="1">
      <alignment horizontal="left" vertical="top" wrapText="1"/>
      <protection locked="0"/>
    </xf>
    <xf numFmtId="0" fontId="7" fillId="0" borderId="18" xfId="49" applyFont="1" applyFill="1" applyBorder="1" applyAlignment="1" applyProtection="1">
      <alignment horizontal="left" vertical="top" wrapText="1"/>
      <protection locked="0"/>
    </xf>
    <xf numFmtId="0" fontId="7" fillId="0" borderId="19" xfId="49" applyFont="1" applyFill="1" applyBorder="1" applyAlignment="1" applyProtection="1">
      <alignment horizontal="left" vertical="top" wrapText="1"/>
      <protection locked="0"/>
    </xf>
    <xf numFmtId="0" fontId="7" fillId="0" borderId="20" xfId="49" applyFont="1" applyFill="1" applyBorder="1" applyAlignment="1" applyProtection="1">
      <alignment horizontal="left" vertical="top" wrapText="1"/>
      <protection locked="0"/>
    </xf>
    <xf numFmtId="0" fontId="7" fillId="32" borderId="10" xfId="0" applyFont="1" applyFill="1" applyBorder="1" applyAlignment="1" applyProtection="1">
      <alignment horizontal="left"/>
      <protection hidden="1"/>
    </xf>
    <xf numFmtId="0" fontId="8" fillId="32" borderId="23" xfId="0" applyFont="1" applyFill="1" applyBorder="1" applyAlignment="1" applyProtection="1">
      <alignment horizontal="left" vertical="center" wrapText="1"/>
      <protection hidden="1"/>
    </xf>
    <xf numFmtId="0" fontId="0" fillId="32" borderId="22" xfId="0" applyFill="1" applyBorder="1" applyAlignment="1" applyProtection="1">
      <alignment horizontal="left" vertical="center" wrapText="1"/>
      <protection hidden="1"/>
    </xf>
    <xf numFmtId="0" fontId="8" fillId="32" borderId="10" xfId="0" applyFont="1" applyFill="1" applyBorder="1" applyAlignment="1" applyProtection="1">
      <alignment horizontal="left"/>
      <protection hidden="1"/>
    </xf>
    <xf numFmtId="14" fontId="8" fillId="32" borderId="10" xfId="0" applyNumberFormat="1" applyFont="1" applyFill="1" applyBorder="1" applyAlignment="1" applyProtection="1">
      <alignment horizontal="left"/>
      <protection hidden="1"/>
    </xf>
    <xf numFmtId="0" fontId="8" fillId="32" borderId="23" xfId="0" applyFont="1" applyFill="1" applyBorder="1" applyAlignment="1" applyProtection="1">
      <alignment horizontal="left" wrapText="1"/>
      <protection hidden="1"/>
    </xf>
    <xf numFmtId="0" fontId="8" fillId="32" borderId="28" xfId="0" applyFont="1" applyFill="1" applyBorder="1" applyAlignment="1" applyProtection="1">
      <alignment horizontal="left" wrapText="1"/>
      <protection hidden="1"/>
    </xf>
    <xf numFmtId="0" fontId="8" fillId="32" borderId="22" xfId="0" applyFont="1" applyFill="1" applyBorder="1" applyAlignment="1" applyProtection="1">
      <alignment horizontal="left" wrapText="1"/>
      <protection hidden="1"/>
    </xf>
    <xf numFmtId="0" fontId="7" fillId="32" borderId="10" xfId="0" applyFont="1" applyFill="1" applyBorder="1" applyAlignment="1" applyProtection="1">
      <alignment horizontal="left" wrapText="1"/>
      <protection hidden="1"/>
    </xf>
    <xf numFmtId="0" fontId="7" fillId="32" borderId="26" xfId="0" applyFont="1" applyFill="1" applyBorder="1" applyAlignment="1" applyProtection="1">
      <alignment horizontal="center" vertical="center"/>
      <protection hidden="1"/>
    </xf>
    <xf numFmtId="0" fontId="7" fillId="32" borderId="11" xfId="0" applyFont="1" applyFill="1" applyBorder="1" applyAlignment="1" applyProtection="1">
      <alignment horizontal="center" vertical="center"/>
      <protection hidden="1"/>
    </xf>
    <xf numFmtId="0" fontId="7" fillId="32" borderId="27" xfId="0" applyFont="1" applyFill="1" applyBorder="1" applyAlignment="1" applyProtection="1">
      <alignment horizontal="center" vertical="center"/>
      <protection hidden="1"/>
    </xf>
    <xf numFmtId="0" fontId="7" fillId="32" borderId="39" xfId="0" applyFont="1" applyFill="1" applyBorder="1" applyAlignment="1" applyProtection="1">
      <alignment horizontal="center" vertical="center"/>
      <protection hidden="1"/>
    </xf>
    <xf numFmtId="0" fontId="7" fillId="32" borderId="36" xfId="0" applyFont="1" applyFill="1" applyBorder="1" applyAlignment="1" applyProtection="1">
      <alignment horizontal="center" vertical="center"/>
      <protection hidden="1"/>
    </xf>
    <xf numFmtId="0" fontId="7" fillId="32" borderId="38" xfId="0" applyFont="1" applyFill="1" applyBorder="1" applyAlignment="1" applyProtection="1">
      <alignment horizontal="center" vertical="center"/>
      <protection hidden="1"/>
    </xf>
    <xf numFmtId="0" fontId="8" fillId="32" borderId="23" xfId="0" applyFont="1" applyFill="1" applyBorder="1" applyAlignment="1" applyProtection="1">
      <alignment horizontal="left"/>
      <protection hidden="1"/>
    </xf>
    <xf numFmtId="0" fontId="8" fillId="32" borderId="28" xfId="0" applyFont="1" applyFill="1" applyBorder="1" applyAlignment="1" applyProtection="1">
      <alignment horizontal="left"/>
      <protection hidden="1"/>
    </xf>
    <xf numFmtId="0" fontId="8" fillId="32" borderId="22" xfId="0" applyFont="1" applyFill="1" applyBorder="1" applyAlignment="1" applyProtection="1">
      <alignment horizontal="left"/>
      <protection hidden="1"/>
    </xf>
    <xf numFmtId="0" fontId="8" fillId="35" borderId="23" xfId="0" applyFont="1" applyFill="1" applyBorder="1" applyAlignment="1" applyProtection="1">
      <alignment horizontal="left" vertical="center" wrapText="1"/>
      <protection hidden="1"/>
    </xf>
    <xf numFmtId="0" fontId="8" fillId="35" borderId="28" xfId="0" applyFont="1" applyFill="1" applyBorder="1" applyAlignment="1" applyProtection="1">
      <alignment horizontal="left" vertical="center" wrapText="1"/>
      <protection hidden="1"/>
    </xf>
    <xf numFmtId="0" fontId="8" fillId="35" borderId="22" xfId="0" applyFont="1" applyFill="1" applyBorder="1" applyAlignment="1" applyProtection="1">
      <alignment horizontal="left" vertical="center" wrapText="1"/>
      <protection hidden="1"/>
    </xf>
    <xf numFmtId="0" fontId="60" fillId="31" borderId="0" xfId="0" applyFont="1" applyFill="1" applyAlignment="1" applyProtection="1">
      <alignment horizontal="left" wrapText="1"/>
      <protection locked="0"/>
    </xf>
    <xf numFmtId="4" fontId="60" fillId="31" borderId="0" xfId="0" quotePrefix="1" applyNumberFormat="1" applyFont="1" applyFill="1" applyBorder="1" applyAlignment="1" applyProtection="1">
      <alignment horizontal="left" vertical="center" wrapText="1"/>
      <protection locked="0"/>
    </xf>
    <xf numFmtId="4" fontId="60" fillId="0" borderId="0" xfId="0" quotePrefix="1" applyNumberFormat="1" applyFont="1" applyFill="1" applyAlignment="1" applyProtection="1">
      <alignment horizontal="left" vertical="center" wrapText="1"/>
      <protection locked="0"/>
    </xf>
    <xf numFmtId="0" fontId="57" fillId="31" borderId="0" xfId="0" applyFont="1" applyFill="1" applyBorder="1" applyAlignment="1" applyProtection="1">
      <alignment horizontal="left" wrapText="1"/>
      <protection hidden="1"/>
    </xf>
    <xf numFmtId="4" fontId="15" fillId="0" borderId="0" xfId="0" applyNumberFormat="1" applyFont="1" applyFill="1" applyAlignment="1" applyProtection="1">
      <alignment horizontal="left" vertical="center" wrapText="1"/>
      <protection locked="0"/>
    </xf>
    <xf numFmtId="4" fontId="8" fillId="31" borderId="0" xfId="0" applyNumberFormat="1" applyFont="1" applyFill="1" applyBorder="1" applyAlignment="1" applyProtection="1">
      <alignment horizontal="right"/>
      <protection hidden="1"/>
    </xf>
    <xf numFmtId="0" fontId="16" fillId="0" borderId="0" xfId="51" applyFont="1" applyFill="1" applyAlignment="1" applyProtection="1">
      <alignment horizontal="left" vertical="top" wrapText="1"/>
      <protection locked="0"/>
    </xf>
    <xf numFmtId="49" fontId="12" fillId="32" borderId="39" xfId="0" applyNumberFormat="1" applyFont="1" applyFill="1" applyBorder="1" applyAlignment="1" applyProtection="1">
      <alignment horizontal="center"/>
      <protection hidden="1"/>
    </xf>
    <xf numFmtId="49" fontId="12" fillId="32" borderId="36" xfId="0" applyNumberFormat="1" applyFont="1" applyFill="1" applyBorder="1" applyAlignment="1" applyProtection="1">
      <alignment horizontal="center"/>
      <protection hidden="1"/>
    </xf>
    <xf numFmtId="0" fontId="12" fillId="32" borderId="12" xfId="0" applyFont="1" applyFill="1" applyBorder="1" applyAlignment="1" applyProtection="1">
      <alignment horizontal="center" vertical="center" wrapText="1"/>
      <protection hidden="1"/>
    </xf>
    <xf numFmtId="0" fontId="12" fillId="32" borderId="24" xfId="0" applyFont="1" applyFill="1" applyBorder="1" applyAlignment="1" applyProtection="1">
      <alignment horizontal="center" vertical="center" wrapText="1"/>
      <protection hidden="1"/>
    </xf>
    <xf numFmtId="0" fontId="16" fillId="0" borderId="0" xfId="51" applyFont="1" applyFill="1" applyAlignment="1" applyProtection="1">
      <alignment horizontal="left" wrapText="1"/>
      <protection locked="0"/>
    </xf>
    <xf numFmtId="0" fontId="16" fillId="0" borderId="0" xfId="51" quotePrefix="1" applyFont="1" applyFill="1" applyAlignment="1" applyProtection="1">
      <alignment horizontal="left" wrapText="1"/>
      <protection locked="0"/>
    </xf>
    <xf numFmtId="0" fontId="7" fillId="0" borderId="0"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7" fillId="32" borderId="22" xfId="0" applyFont="1" applyFill="1" applyBorder="1" applyAlignment="1" applyProtection="1">
      <alignment horizontal="center"/>
      <protection hidden="1"/>
    </xf>
  </cellXfs>
  <cellStyles count="7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ilješka" xfId="26"/>
    <cellStyle name="Bilješka 2" xfId="27"/>
    <cellStyle name="Calculation" xfId="28"/>
    <cellStyle name="Check Cell" xfId="29"/>
    <cellStyle name="Comma" xfId="30" builtinId="3"/>
    <cellStyle name="Comma 2" xfId="31"/>
    <cellStyle name="Dobro" xfId="32"/>
    <cellStyle name="Dobro 2" xfId="33"/>
    <cellStyle name="Explanatory Text" xfId="34"/>
    <cellStyle name="Heading 1" xfId="35"/>
    <cellStyle name="Heading 2" xfId="36"/>
    <cellStyle name="Heading 3" xfId="37"/>
    <cellStyle name="Heading 4" xfId="38"/>
    <cellStyle name="Hiperveza 2" xfId="39"/>
    <cellStyle name="Hyperlink" xfId="40" builtinId="8"/>
    <cellStyle name="Input" xfId="41"/>
    <cellStyle name="Izlaz" xfId="42"/>
    <cellStyle name="Izlaz 2" xfId="43"/>
    <cellStyle name="Linked Cell" xfId="44"/>
    <cellStyle name="Naslov" xfId="45"/>
    <cellStyle name="Naslov 5" xfId="46"/>
    <cellStyle name="Neutral" xfId="47"/>
    <cellStyle name="Normal" xfId="0" builtinId="0"/>
    <cellStyle name="Normal 2" xfId="48"/>
    <cellStyle name="Normal 3" xfId="49"/>
    <cellStyle name="Normal 4" xfId="50"/>
    <cellStyle name="Obično 10" xfId="51"/>
    <cellStyle name="Obično 11" xfId="52"/>
    <cellStyle name="Obično 2" xfId="53"/>
    <cellStyle name="Obično 2 2" xfId="54"/>
    <cellStyle name="Obično 2_Balance sheet" xfId="55"/>
    <cellStyle name="Obično 3" xfId="56"/>
    <cellStyle name="Obično 3 2" xfId="57"/>
    <cellStyle name="Obično 4" xfId="58"/>
    <cellStyle name="Obično 5" xfId="59"/>
    <cellStyle name="Obično 6" xfId="60"/>
    <cellStyle name="Obično 7" xfId="61"/>
    <cellStyle name="Obično 8" xfId="62"/>
    <cellStyle name="Obično 9" xfId="63"/>
    <cellStyle name="Obično 9 2" xfId="64"/>
    <cellStyle name="Obično_melanija i branka" xfId="65"/>
    <cellStyle name="Obično_POSLOVNI PLAN M1 12 12 2005" xfId="66"/>
    <cellStyle name="Percent" xfId="67" builtinId="5"/>
    <cellStyle name="Percent 2" xfId="68"/>
    <cellStyle name="Postotak 2" xfId="69"/>
    <cellStyle name="Tekst upozorenja" xfId="70"/>
    <cellStyle name="Tekst upozorenja 2" xfId="71"/>
    <cellStyle name="Total" xfId="72"/>
    <cellStyle name="Zarez 2" xfId="73"/>
  </cellStyles>
  <dxfs count="2">
    <dxf>
      <font>
        <condense val="0"/>
        <extend val="0"/>
        <color rgb="FF9C0006"/>
      </font>
      <fill>
        <patternFill>
          <bgColor rgb="FFFFC7CE"/>
        </patternFill>
      </fill>
    </dxf>
    <dxf>
      <font>
        <condense val="0"/>
        <extend val="0"/>
        <color indexed="17"/>
      </font>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9</xdr:row>
      <xdr:rowOff>161925</xdr:rowOff>
    </xdr:from>
    <xdr:to>
      <xdr:col>4</xdr:col>
      <xdr:colOff>504825</xdr:colOff>
      <xdr:row>13</xdr:row>
      <xdr:rowOff>123825</xdr:rowOff>
    </xdr:to>
    <xdr:pic>
      <xdr:nvPicPr>
        <xdr:cNvPr id="49212" name="Picture 2"/>
        <xdr:cNvPicPr>
          <a:picLocks noChangeAspect="1" noChangeArrowheads="1"/>
        </xdr:cNvPicPr>
      </xdr:nvPicPr>
      <xdr:blipFill>
        <a:blip xmlns:r="http://schemas.openxmlformats.org/officeDocument/2006/relationships" r:embed="rId1"/>
        <a:srcRect/>
        <a:stretch>
          <a:fillRect/>
        </a:stretch>
      </xdr:blipFill>
      <xdr:spPr bwMode="auto">
        <a:xfrm>
          <a:off x="400050" y="1876425"/>
          <a:ext cx="2543175"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771525</xdr:colOff>
      <xdr:row>0</xdr:row>
      <xdr:rowOff>723900</xdr:rowOff>
    </xdr:to>
    <xdr:pic>
      <xdr:nvPicPr>
        <xdr:cNvPr id="33806"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2524125"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7:I27"/>
  <sheetViews>
    <sheetView tabSelected="1" view="pageBreakPreview" zoomScale="60" workbookViewId="0">
      <selection activeCell="O29" sqref="O29"/>
    </sheetView>
  </sheetViews>
  <sheetFormatPr defaultRowHeight="15" x14ac:dyDescent="0.25"/>
  <cols>
    <col min="1" max="16384" width="9.140625" style="132"/>
  </cols>
  <sheetData>
    <row r="7" spans="2:9" x14ac:dyDescent="0.25">
      <c r="B7"/>
    </row>
    <row r="11" spans="2:9" x14ac:dyDescent="0.25">
      <c r="G11" s="408"/>
      <c r="H11" s="408"/>
      <c r="I11" s="408"/>
    </row>
    <row r="12" spans="2:9" x14ac:dyDescent="0.25">
      <c r="G12" s="408"/>
      <c r="H12" s="408"/>
      <c r="I12" s="408"/>
    </row>
    <row r="19" spans="1:9" ht="15" customHeight="1" x14ac:dyDescent="0.25">
      <c r="A19" s="409" t="s">
        <v>277</v>
      </c>
      <c r="B19" s="410"/>
      <c r="C19" s="410"/>
      <c r="D19" s="410"/>
      <c r="E19" s="410"/>
      <c r="F19" s="410"/>
      <c r="G19" s="410"/>
      <c r="H19" s="410"/>
      <c r="I19" s="410"/>
    </row>
    <row r="20" spans="1:9" ht="15" customHeight="1" x14ac:dyDescent="0.25">
      <c r="A20" s="410"/>
      <c r="B20" s="410"/>
      <c r="C20" s="410"/>
      <c r="D20" s="410"/>
      <c r="E20" s="410"/>
      <c r="F20" s="410"/>
      <c r="G20" s="410"/>
      <c r="H20" s="410"/>
      <c r="I20" s="410"/>
    </row>
    <row r="21" spans="1:9" ht="15" customHeight="1" x14ac:dyDescent="0.25">
      <c r="A21" s="410"/>
      <c r="B21" s="410"/>
      <c r="C21" s="410"/>
      <c r="D21" s="410"/>
      <c r="E21" s="410"/>
      <c r="F21" s="410"/>
      <c r="G21" s="410"/>
      <c r="H21" s="410"/>
      <c r="I21" s="410"/>
    </row>
    <row r="22" spans="1:9" ht="15" customHeight="1" x14ac:dyDescent="0.25">
      <c r="A22" s="410"/>
      <c r="B22" s="410"/>
      <c r="C22" s="410"/>
      <c r="D22" s="410"/>
      <c r="E22" s="410"/>
      <c r="F22" s="410"/>
      <c r="G22" s="410"/>
      <c r="H22" s="410"/>
      <c r="I22" s="410"/>
    </row>
    <row r="23" spans="1:9" ht="15" customHeight="1" x14ac:dyDescent="0.25">
      <c r="A23" s="410"/>
      <c r="B23" s="410"/>
      <c r="C23" s="410"/>
      <c r="D23" s="410"/>
      <c r="E23" s="410"/>
      <c r="F23" s="410"/>
      <c r="G23" s="410"/>
      <c r="H23" s="410"/>
      <c r="I23" s="410"/>
    </row>
    <row r="24" spans="1:9" ht="15" customHeight="1" x14ac:dyDescent="0.25">
      <c r="A24" s="410"/>
      <c r="B24" s="410"/>
      <c r="C24" s="410"/>
      <c r="D24" s="410"/>
      <c r="E24" s="410"/>
      <c r="F24" s="410"/>
      <c r="G24" s="410"/>
      <c r="H24" s="410"/>
      <c r="I24" s="410"/>
    </row>
    <row r="25" spans="1:9" x14ac:dyDescent="0.25">
      <c r="A25" s="411"/>
      <c r="B25" s="411"/>
      <c r="C25" s="411"/>
      <c r="D25" s="411"/>
      <c r="E25" s="411"/>
      <c r="F25" s="411"/>
      <c r="G25" s="411"/>
      <c r="H25" s="411"/>
      <c r="I25" s="411"/>
    </row>
    <row r="26" spans="1:9" x14ac:dyDescent="0.25">
      <c r="A26" s="411"/>
      <c r="B26" s="411"/>
      <c r="C26" s="411"/>
      <c r="D26" s="411"/>
      <c r="E26" s="411"/>
      <c r="F26" s="411"/>
      <c r="G26" s="411"/>
      <c r="H26" s="411"/>
      <c r="I26" s="411"/>
    </row>
    <row r="27" spans="1:9" x14ac:dyDescent="0.25">
      <c r="A27" s="411"/>
      <c r="B27" s="411"/>
      <c r="C27" s="411"/>
      <c r="D27" s="411"/>
      <c r="E27" s="411"/>
      <c r="F27" s="411"/>
      <c r="G27" s="411"/>
      <c r="H27" s="411"/>
      <c r="I27" s="411"/>
    </row>
  </sheetData>
  <sheetProtection algorithmName="SHA-512" hashValue="M/AP9aF6MJ1ikGvkqU7vKADb/tojvwfm+DnPCiB6R4AR9pcLg4Mae1/mtUwuSPETvwuIByzszLws2pUC7oZKUw==" saltValue="6vW/xG9rk3+vyEreyUkV3w==" spinCount="100000" sheet="1" objects="1" scenarios="1"/>
  <mergeCells count="2">
    <mergeCell ref="G11:I12"/>
    <mergeCell ref="A19:I27"/>
  </mergeCells>
  <phoneticPr fontId="0" type="noConversion"/>
  <pageMargins left="0.70866141732283472" right="0.70866141732283472" top="0.74803149606299213" bottom="0.74803149606299213" header="0.31496062992125984" footer="0.31496062992125984"/>
  <pageSetup paperSize="9" orientation="landscape" r:id="rId1"/>
  <headerFooter>
    <oddFooter>&amp;LL8_PB_O3_v1.1_20171222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95"/>
  <sheetViews>
    <sheetView view="pageBreakPreview" zoomScaleSheetLayoutView="100" workbookViewId="0">
      <selection activeCell="N35" sqref="N35"/>
    </sheetView>
  </sheetViews>
  <sheetFormatPr defaultRowHeight="12.75" x14ac:dyDescent="0.2"/>
  <cols>
    <col min="1" max="1" width="8" style="3" customWidth="1"/>
    <col min="2" max="2" width="10.7109375" style="3" customWidth="1"/>
    <col min="3" max="3" width="14.7109375" style="3" bestFit="1" customWidth="1"/>
    <col min="4" max="23" width="13.85546875" style="3" bestFit="1" customWidth="1"/>
    <col min="24" max="16384" width="9.140625" style="3"/>
  </cols>
  <sheetData>
    <row r="1" spans="1:23" x14ac:dyDescent="0.2">
      <c r="A1" s="560" t="s">
        <v>199</v>
      </c>
      <c r="B1" s="560"/>
      <c r="C1" s="560"/>
      <c r="D1" s="273"/>
      <c r="E1" s="273"/>
      <c r="F1" s="273"/>
      <c r="G1" s="273"/>
      <c r="H1" s="273"/>
      <c r="I1" s="273"/>
      <c r="J1" s="273"/>
      <c r="K1" s="273"/>
      <c r="L1" s="273"/>
      <c r="M1" s="273"/>
    </row>
    <row r="2" spans="1:23" ht="12.75" customHeight="1" x14ac:dyDescent="0.2">
      <c r="A2" s="561"/>
      <c r="B2" s="561"/>
      <c r="C2" s="561"/>
      <c r="D2" s="553" t="s">
        <v>65</v>
      </c>
      <c r="E2" s="554"/>
      <c r="F2" s="554"/>
      <c r="G2" s="554"/>
      <c r="H2" s="554"/>
      <c r="I2" s="554"/>
      <c r="J2" s="554"/>
      <c r="K2" s="554"/>
      <c r="L2" s="554"/>
      <c r="M2" s="554"/>
      <c r="N2" s="180"/>
      <c r="O2" s="180"/>
      <c r="P2" s="180"/>
      <c r="Q2" s="180"/>
      <c r="R2" s="180"/>
      <c r="S2" s="180"/>
      <c r="T2" s="180"/>
      <c r="U2" s="180"/>
      <c r="V2" s="180"/>
      <c r="W2" s="181"/>
    </row>
    <row r="3" spans="1:23" s="274" customFormat="1" ht="16.5" customHeight="1" x14ac:dyDescent="0.2">
      <c r="A3" s="556" t="s">
        <v>71</v>
      </c>
      <c r="B3" s="557"/>
      <c r="C3" s="500" t="s">
        <v>59</v>
      </c>
      <c r="D3" s="254">
        <f>'PLAN PRODAJE - CIJENE'!D3</f>
        <v>2017</v>
      </c>
      <c r="E3" s="363">
        <f>'PLAN PRODAJE - CIJENE'!E3</f>
        <v>2018</v>
      </c>
      <c r="F3" s="363">
        <f>'PLAN PRODAJE - CIJENE'!F3</f>
        <v>2019</v>
      </c>
      <c r="G3" s="363">
        <f>'PLAN PRODAJE - CIJENE'!G3</f>
        <v>2020</v>
      </c>
      <c r="H3" s="363">
        <f>'PLAN PRODAJE - CIJENE'!H3</f>
        <v>2021</v>
      </c>
      <c r="I3" s="363">
        <f>'PLAN PRODAJE - CIJENE'!I3</f>
        <v>2022</v>
      </c>
      <c r="J3" s="363">
        <f>'PLAN PRODAJE - CIJENE'!J3</f>
        <v>2023</v>
      </c>
      <c r="K3" s="363">
        <f>'PLAN PRODAJE - CIJENE'!K3</f>
        <v>2024</v>
      </c>
      <c r="L3" s="363">
        <f>'PLAN PRODAJE - CIJENE'!L3</f>
        <v>2025</v>
      </c>
      <c r="M3" s="363">
        <f>'PLAN PRODAJE - CIJENE'!M3</f>
        <v>2026</v>
      </c>
      <c r="N3" s="363">
        <f>'PLAN PRODAJE - CIJENE'!N3</f>
        <v>2027</v>
      </c>
      <c r="O3" s="363">
        <f>'PLAN PRODAJE - CIJENE'!O3</f>
        <v>2028</v>
      </c>
      <c r="P3" s="363">
        <f>'PLAN PRODAJE - CIJENE'!P3</f>
        <v>2029</v>
      </c>
      <c r="Q3" s="363">
        <f>'PLAN PRODAJE - CIJENE'!Q3</f>
        <v>2030</v>
      </c>
      <c r="R3" s="363">
        <f>'PLAN PRODAJE - CIJENE'!R3</f>
        <v>2031</v>
      </c>
      <c r="S3" s="363">
        <f>'PLAN PRODAJE - CIJENE'!S3</f>
        <v>2032</v>
      </c>
      <c r="T3" s="363">
        <f>'PLAN PRODAJE - CIJENE'!T3</f>
        <v>2033</v>
      </c>
      <c r="U3" s="363">
        <f>'PLAN PRODAJE - CIJENE'!U3</f>
        <v>2034</v>
      </c>
      <c r="V3" s="363">
        <f>'PLAN PRODAJE - CIJENE'!V3</f>
        <v>2035</v>
      </c>
      <c r="W3" s="363">
        <f>'PLAN PRODAJE - CIJENE'!W3</f>
        <v>2036</v>
      </c>
    </row>
    <row r="4" spans="1:23" s="274" customFormat="1" ht="20.25" customHeight="1" x14ac:dyDescent="0.2">
      <c r="A4" s="558"/>
      <c r="B4" s="559"/>
      <c r="C4" s="501"/>
      <c r="D4" s="254">
        <v>1</v>
      </c>
      <c r="E4" s="254">
        <v>2</v>
      </c>
      <c r="F4" s="254">
        <v>3</v>
      </c>
      <c r="G4" s="254">
        <v>4</v>
      </c>
      <c r="H4" s="254">
        <v>5</v>
      </c>
      <c r="I4" s="254">
        <v>6</v>
      </c>
      <c r="J4" s="254">
        <v>7</v>
      </c>
      <c r="K4" s="254">
        <v>8</v>
      </c>
      <c r="L4" s="254">
        <v>9</v>
      </c>
      <c r="M4" s="254">
        <v>10</v>
      </c>
      <c r="N4" s="254">
        <v>11</v>
      </c>
      <c r="O4" s="254">
        <v>12</v>
      </c>
      <c r="P4" s="254">
        <v>13</v>
      </c>
      <c r="Q4" s="254">
        <v>14</v>
      </c>
      <c r="R4" s="254">
        <v>15</v>
      </c>
      <c r="S4" s="254">
        <v>16</v>
      </c>
      <c r="T4" s="254">
        <v>17</v>
      </c>
      <c r="U4" s="254">
        <v>18</v>
      </c>
      <c r="V4" s="254">
        <v>19</v>
      </c>
      <c r="W4" s="254">
        <v>20</v>
      </c>
    </row>
    <row r="5" spans="1:23" ht="12.75" customHeight="1" x14ac:dyDescent="0.2">
      <c r="A5" s="539">
        <f>'PLAN PRODAJE - KOLIČINE'!A5</f>
        <v>0</v>
      </c>
      <c r="B5" s="540"/>
      <c r="C5" s="244">
        <f>'PLAN PRODAJE - KOLIČINE'!C5*'PLAN PRODAJE - CIJENE'!C5</f>
        <v>0</v>
      </c>
      <c r="D5" s="244">
        <f>'PLAN PRODAJE - KOLIČINE'!D5*'PLAN PRODAJE - CIJENE'!D5</f>
        <v>0</v>
      </c>
      <c r="E5" s="244">
        <f>'PLAN PRODAJE - KOLIČINE'!E5*'PLAN PRODAJE - CIJENE'!E5</f>
        <v>0</v>
      </c>
      <c r="F5" s="244">
        <f>'PLAN PRODAJE - KOLIČINE'!F5*'PLAN PRODAJE - CIJENE'!F5</f>
        <v>0</v>
      </c>
      <c r="G5" s="244">
        <f>'PLAN PRODAJE - KOLIČINE'!G5*'PLAN PRODAJE - CIJENE'!G5</f>
        <v>0</v>
      </c>
      <c r="H5" s="244">
        <f>'PLAN PRODAJE - KOLIČINE'!H5*'PLAN PRODAJE - CIJENE'!H5</f>
        <v>0</v>
      </c>
      <c r="I5" s="244">
        <f>'PLAN PRODAJE - KOLIČINE'!I5*'PLAN PRODAJE - CIJENE'!I5</f>
        <v>0</v>
      </c>
      <c r="J5" s="244">
        <f>'PLAN PRODAJE - KOLIČINE'!J5*'PLAN PRODAJE - CIJENE'!J5</f>
        <v>0</v>
      </c>
      <c r="K5" s="244">
        <f>'PLAN PRODAJE - KOLIČINE'!K5*'PLAN PRODAJE - CIJENE'!K5</f>
        <v>0</v>
      </c>
      <c r="L5" s="244">
        <f>'PLAN PRODAJE - KOLIČINE'!L5*'PLAN PRODAJE - CIJENE'!L5</f>
        <v>0</v>
      </c>
      <c r="M5" s="244">
        <f>'PLAN PRODAJE - KOLIČINE'!M5*'PLAN PRODAJE - CIJENE'!M5</f>
        <v>0</v>
      </c>
      <c r="N5" s="244">
        <f>'PLAN PRODAJE - KOLIČINE'!N5*'PLAN PRODAJE - CIJENE'!N5</f>
        <v>0</v>
      </c>
      <c r="O5" s="244">
        <f>'PLAN PRODAJE - KOLIČINE'!O5*'PLAN PRODAJE - CIJENE'!O5</f>
        <v>0</v>
      </c>
      <c r="P5" s="244">
        <f>'PLAN PRODAJE - KOLIČINE'!P5*'PLAN PRODAJE - CIJENE'!P5</f>
        <v>0</v>
      </c>
      <c r="Q5" s="244">
        <f>'PLAN PRODAJE - KOLIČINE'!Q5*'PLAN PRODAJE - CIJENE'!Q5</f>
        <v>0</v>
      </c>
      <c r="R5" s="244">
        <f>'PLAN PRODAJE - KOLIČINE'!R5*'PLAN PRODAJE - CIJENE'!R5</f>
        <v>0</v>
      </c>
      <c r="S5" s="244">
        <f>'PLAN PRODAJE - KOLIČINE'!S5*'PLAN PRODAJE - CIJENE'!S5</f>
        <v>0</v>
      </c>
      <c r="T5" s="244">
        <f>'PLAN PRODAJE - KOLIČINE'!T5*'PLAN PRODAJE - CIJENE'!T5</f>
        <v>0</v>
      </c>
      <c r="U5" s="244">
        <f>'PLAN PRODAJE - KOLIČINE'!U5*'PLAN PRODAJE - CIJENE'!U5</f>
        <v>0</v>
      </c>
      <c r="V5" s="244">
        <f>'PLAN PRODAJE - KOLIČINE'!V5*'PLAN PRODAJE - CIJENE'!V5</f>
        <v>0</v>
      </c>
      <c r="W5" s="244">
        <f>'PLAN PRODAJE - KOLIČINE'!W5*'PLAN PRODAJE - CIJENE'!W5</f>
        <v>0</v>
      </c>
    </row>
    <row r="6" spans="1:23" ht="12.75" customHeight="1" x14ac:dyDescent="0.2">
      <c r="A6" s="555" t="s">
        <v>72</v>
      </c>
      <c r="B6" s="542"/>
      <c r="C6" s="245"/>
      <c r="D6" s="246"/>
      <c r="E6" s="246"/>
      <c r="F6" s="246"/>
      <c r="G6" s="246"/>
      <c r="H6" s="246"/>
      <c r="I6" s="246"/>
      <c r="J6" s="246"/>
      <c r="K6" s="246"/>
      <c r="L6" s="246"/>
      <c r="M6" s="246"/>
      <c r="N6" s="246"/>
      <c r="O6" s="246"/>
      <c r="P6" s="246"/>
      <c r="Q6" s="246"/>
      <c r="R6" s="246"/>
      <c r="S6" s="246"/>
      <c r="T6" s="246"/>
      <c r="U6" s="246"/>
      <c r="V6" s="246"/>
      <c r="W6" s="246"/>
    </row>
    <row r="7" spans="1:23" x14ac:dyDescent="0.2">
      <c r="A7" s="539">
        <f>'PLAN PRODAJE - KOLIČINE'!A6</f>
        <v>0</v>
      </c>
      <c r="B7" s="540"/>
      <c r="C7" s="244">
        <f>'PLAN PRODAJE - KOLIČINE'!C6*'PLAN PRODAJE - CIJENE'!C6</f>
        <v>0</v>
      </c>
      <c r="D7" s="244">
        <f>'PLAN PRODAJE - KOLIČINE'!D6*'PLAN PRODAJE - CIJENE'!D6</f>
        <v>0</v>
      </c>
      <c r="E7" s="244">
        <f>'PLAN PRODAJE - KOLIČINE'!E6*'PLAN PRODAJE - CIJENE'!E6</f>
        <v>0</v>
      </c>
      <c r="F7" s="244">
        <f>'PLAN PRODAJE - KOLIČINE'!F6*'PLAN PRODAJE - CIJENE'!F6</f>
        <v>0</v>
      </c>
      <c r="G7" s="244">
        <f>'PLAN PRODAJE - KOLIČINE'!G6*'PLAN PRODAJE - CIJENE'!G6</f>
        <v>0</v>
      </c>
      <c r="H7" s="244">
        <f>'PLAN PRODAJE - KOLIČINE'!H6*'PLAN PRODAJE - CIJENE'!H6</f>
        <v>0</v>
      </c>
      <c r="I7" s="244">
        <f>'PLAN PRODAJE - KOLIČINE'!I6*'PLAN PRODAJE - CIJENE'!I6</f>
        <v>0</v>
      </c>
      <c r="J7" s="244">
        <f>'PLAN PRODAJE - KOLIČINE'!J6*'PLAN PRODAJE - CIJENE'!J6</f>
        <v>0</v>
      </c>
      <c r="K7" s="244">
        <f>'PLAN PRODAJE - KOLIČINE'!K6*'PLAN PRODAJE - CIJENE'!K6</f>
        <v>0</v>
      </c>
      <c r="L7" s="244">
        <f>'PLAN PRODAJE - KOLIČINE'!L6*'PLAN PRODAJE - CIJENE'!L6</f>
        <v>0</v>
      </c>
      <c r="M7" s="244">
        <f>'PLAN PRODAJE - KOLIČINE'!M6*'PLAN PRODAJE - CIJENE'!M6</f>
        <v>0</v>
      </c>
      <c r="N7" s="244">
        <f>'PLAN PRODAJE - KOLIČINE'!N6*'PLAN PRODAJE - CIJENE'!N6</f>
        <v>0</v>
      </c>
      <c r="O7" s="244">
        <f>'PLAN PRODAJE - KOLIČINE'!O6*'PLAN PRODAJE - CIJENE'!O6</f>
        <v>0</v>
      </c>
      <c r="P7" s="244">
        <f>'PLAN PRODAJE - KOLIČINE'!P6*'PLAN PRODAJE - CIJENE'!P6</f>
        <v>0</v>
      </c>
      <c r="Q7" s="244">
        <f>'PLAN PRODAJE - KOLIČINE'!Q6*'PLAN PRODAJE - CIJENE'!Q6</f>
        <v>0</v>
      </c>
      <c r="R7" s="244">
        <f>'PLAN PRODAJE - KOLIČINE'!R6*'PLAN PRODAJE - CIJENE'!R6</f>
        <v>0</v>
      </c>
      <c r="S7" s="244">
        <f>'PLAN PRODAJE - KOLIČINE'!S6*'PLAN PRODAJE - CIJENE'!S6</f>
        <v>0</v>
      </c>
      <c r="T7" s="244">
        <f>'PLAN PRODAJE - KOLIČINE'!T6*'PLAN PRODAJE - CIJENE'!T6</f>
        <v>0</v>
      </c>
      <c r="U7" s="244">
        <f>'PLAN PRODAJE - KOLIČINE'!U6*'PLAN PRODAJE - CIJENE'!U6</f>
        <v>0</v>
      </c>
      <c r="V7" s="244">
        <f>'PLAN PRODAJE - KOLIČINE'!V6*'PLAN PRODAJE - CIJENE'!V6</f>
        <v>0</v>
      </c>
      <c r="W7" s="244">
        <f>'PLAN PRODAJE - KOLIČINE'!W6*'PLAN PRODAJE - CIJENE'!W6</f>
        <v>0</v>
      </c>
    </row>
    <row r="8" spans="1:23" x14ac:dyDescent="0.2">
      <c r="A8" s="541" t="s">
        <v>73</v>
      </c>
      <c r="B8" s="542"/>
      <c r="C8" s="246"/>
      <c r="D8" s="246"/>
      <c r="E8" s="246"/>
      <c r="F8" s="246"/>
      <c r="G8" s="246"/>
      <c r="H8" s="246"/>
      <c r="I8" s="246"/>
      <c r="J8" s="246"/>
      <c r="K8" s="246"/>
      <c r="L8" s="246"/>
      <c r="M8" s="246"/>
      <c r="N8" s="246"/>
      <c r="O8" s="246"/>
      <c r="P8" s="246"/>
      <c r="Q8" s="246"/>
      <c r="R8" s="246"/>
      <c r="S8" s="246"/>
      <c r="T8" s="246"/>
      <c r="U8" s="246"/>
      <c r="V8" s="246"/>
      <c r="W8" s="246"/>
    </row>
    <row r="9" spans="1:23" x14ac:dyDescent="0.2">
      <c r="A9" s="539">
        <f>'PLAN PRODAJE - KOLIČINE'!A7</f>
        <v>0</v>
      </c>
      <c r="B9" s="540"/>
      <c r="C9" s="244">
        <f>'PLAN PRODAJE - KOLIČINE'!C7*'PLAN PRODAJE - CIJENE'!C7</f>
        <v>0</v>
      </c>
      <c r="D9" s="244">
        <f>'PLAN PRODAJE - KOLIČINE'!D7*'PLAN PRODAJE - CIJENE'!D7</f>
        <v>0</v>
      </c>
      <c r="E9" s="244">
        <f>'PLAN PRODAJE - KOLIČINE'!E7*'PLAN PRODAJE - CIJENE'!E7</f>
        <v>0</v>
      </c>
      <c r="F9" s="244">
        <f>'PLAN PRODAJE - KOLIČINE'!F7*'PLAN PRODAJE - CIJENE'!F7</f>
        <v>0</v>
      </c>
      <c r="G9" s="244">
        <f>'PLAN PRODAJE - KOLIČINE'!G7*'PLAN PRODAJE - CIJENE'!G7</f>
        <v>0</v>
      </c>
      <c r="H9" s="244">
        <f>'PLAN PRODAJE - KOLIČINE'!H7*'PLAN PRODAJE - CIJENE'!H7</f>
        <v>0</v>
      </c>
      <c r="I9" s="244">
        <f>'PLAN PRODAJE - KOLIČINE'!I7*'PLAN PRODAJE - CIJENE'!I7</f>
        <v>0</v>
      </c>
      <c r="J9" s="244">
        <f>'PLAN PRODAJE - KOLIČINE'!J7*'PLAN PRODAJE - CIJENE'!J7</f>
        <v>0</v>
      </c>
      <c r="K9" s="244">
        <f>'PLAN PRODAJE - KOLIČINE'!K7*'PLAN PRODAJE - CIJENE'!K7</f>
        <v>0</v>
      </c>
      <c r="L9" s="244">
        <f>'PLAN PRODAJE - KOLIČINE'!L7*'PLAN PRODAJE - CIJENE'!L7</f>
        <v>0</v>
      </c>
      <c r="M9" s="244">
        <f>'PLAN PRODAJE - KOLIČINE'!M7*'PLAN PRODAJE - CIJENE'!M7</f>
        <v>0</v>
      </c>
      <c r="N9" s="244">
        <f>'PLAN PRODAJE - KOLIČINE'!N7*'PLAN PRODAJE - CIJENE'!N7</f>
        <v>0</v>
      </c>
      <c r="O9" s="244">
        <f>'PLAN PRODAJE - KOLIČINE'!O7*'PLAN PRODAJE - CIJENE'!O7</f>
        <v>0</v>
      </c>
      <c r="P9" s="244">
        <f>'PLAN PRODAJE - KOLIČINE'!P7*'PLAN PRODAJE - CIJENE'!P7</f>
        <v>0</v>
      </c>
      <c r="Q9" s="244">
        <f>'PLAN PRODAJE - KOLIČINE'!Q7*'PLAN PRODAJE - CIJENE'!Q7</f>
        <v>0</v>
      </c>
      <c r="R9" s="244">
        <f>'PLAN PRODAJE - KOLIČINE'!R7*'PLAN PRODAJE - CIJENE'!R7</f>
        <v>0</v>
      </c>
      <c r="S9" s="244">
        <f>'PLAN PRODAJE - KOLIČINE'!S7*'PLAN PRODAJE - CIJENE'!S7</f>
        <v>0</v>
      </c>
      <c r="T9" s="244">
        <f>'PLAN PRODAJE - KOLIČINE'!T7*'PLAN PRODAJE - CIJENE'!T7</f>
        <v>0</v>
      </c>
      <c r="U9" s="244">
        <f>'PLAN PRODAJE - KOLIČINE'!U7*'PLAN PRODAJE - CIJENE'!U7</f>
        <v>0</v>
      </c>
      <c r="V9" s="244">
        <f>'PLAN PRODAJE - KOLIČINE'!V7*'PLAN PRODAJE - CIJENE'!V7</f>
        <v>0</v>
      </c>
      <c r="W9" s="244">
        <f>'PLAN PRODAJE - KOLIČINE'!W7*'PLAN PRODAJE - CIJENE'!W7</f>
        <v>0</v>
      </c>
    </row>
    <row r="10" spans="1:23" x14ac:dyDescent="0.2">
      <c r="A10" s="541" t="s">
        <v>74</v>
      </c>
      <c r="B10" s="542"/>
      <c r="C10" s="246"/>
      <c r="D10" s="246"/>
      <c r="E10" s="246"/>
      <c r="F10" s="246"/>
      <c r="G10" s="246"/>
      <c r="H10" s="246"/>
      <c r="I10" s="246"/>
      <c r="J10" s="246"/>
      <c r="K10" s="246"/>
      <c r="L10" s="246"/>
      <c r="M10" s="246"/>
      <c r="N10" s="246"/>
      <c r="O10" s="246"/>
      <c r="P10" s="246"/>
      <c r="Q10" s="246"/>
      <c r="R10" s="246"/>
      <c r="S10" s="246"/>
      <c r="T10" s="246"/>
      <c r="U10" s="246"/>
      <c r="V10" s="246"/>
      <c r="W10" s="246"/>
    </row>
    <row r="11" spans="1:23" x14ac:dyDescent="0.2">
      <c r="A11" s="539">
        <f>'PLAN PRODAJE - KOLIČINE'!A8</f>
        <v>0</v>
      </c>
      <c r="B11" s="540"/>
      <c r="C11" s="244">
        <f>'PLAN PRODAJE - KOLIČINE'!C8*'PLAN PRODAJE - CIJENE'!C8</f>
        <v>0</v>
      </c>
      <c r="D11" s="244">
        <f>'PLAN PRODAJE - KOLIČINE'!D8*'PLAN PRODAJE - CIJENE'!D8</f>
        <v>0</v>
      </c>
      <c r="E11" s="244">
        <f>'PLAN PRODAJE - KOLIČINE'!E8*'PLAN PRODAJE - CIJENE'!E8</f>
        <v>0</v>
      </c>
      <c r="F11" s="244">
        <f>'PLAN PRODAJE - KOLIČINE'!F8*'PLAN PRODAJE - CIJENE'!F8</f>
        <v>0</v>
      </c>
      <c r="G11" s="244">
        <f>'PLAN PRODAJE - KOLIČINE'!G8*'PLAN PRODAJE - CIJENE'!G8</f>
        <v>0</v>
      </c>
      <c r="H11" s="244">
        <f>'PLAN PRODAJE - KOLIČINE'!H8*'PLAN PRODAJE - CIJENE'!H8</f>
        <v>0</v>
      </c>
      <c r="I11" s="244">
        <f>'PLAN PRODAJE - KOLIČINE'!I8*'PLAN PRODAJE - CIJENE'!I8</f>
        <v>0</v>
      </c>
      <c r="J11" s="244">
        <f>'PLAN PRODAJE - KOLIČINE'!J8*'PLAN PRODAJE - CIJENE'!J8</f>
        <v>0</v>
      </c>
      <c r="K11" s="244">
        <f>'PLAN PRODAJE - KOLIČINE'!K8*'PLAN PRODAJE - CIJENE'!K8</f>
        <v>0</v>
      </c>
      <c r="L11" s="244">
        <f>'PLAN PRODAJE - KOLIČINE'!L8*'PLAN PRODAJE - CIJENE'!L8</f>
        <v>0</v>
      </c>
      <c r="M11" s="244">
        <f>'PLAN PRODAJE - KOLIČINE'!M8*'PLAN PRODAJE - CIJENE'!M8</f>
        <v>0</v>
      </c>
      <c r="N11" s="244">
        <f>'PLAN PRODAJE - KOLIČINE'!N8*'PLAN PRODAJE - CIJENE'!N8</f>
        <v>0</v>
      </c>
      <c r="O11" s="244">
        <f>'PLAN PRODAJE - KOLIČINE'!O8*'PLAN PRODAJE - CIJENE'!O8</f>
        <v>0</v>
      </c>
      <c r="P11" s="244">
        <f>'PLAN PRODAJE - KOLIČINE'!P8*'PLAN PRODAJE - CIJENE'!P8</f>
        <v>0</v>
      </c>
      <c r="Q11" s="244">
        <f>'PLAN PRODAJE - KOLIČINE'!Q8*'PLAN PRODAJE - CIJENE'!Q8</f>
        <v>0</v>
      </c>
      <c r="R11" s="244">
        <f>'PLAN PRODAJE - KOLIČINE'!R8*'PLAN PRODAJE - CIJENE'!R8</f>
        <v>0</v>
      </c>
      <c r="S11" s="244">
        <f>'PLAN PRODAJE - KOLIČINE'!S8*'PLAN PRODAJE - CIJENE'!S8</f>
        <v>0</v>
      </c>
      <c r="T11" s="244">
        <f>'PLAN PRODAJE - KOLIČINE'!T8*'PLAN PRODAJE - CIJENE'!T8</f>
        <v>0</v>
      </c>
      <c r="U11" s="244">
        <f>'PLAN PRODAJE - KOLIČINE'!U8*'PLAN PRODAJE - CIJENE'!U8</f>
        <v>0</v>
      </c>
      <c r="V11" s="244">
        <f>'PLAN PRODAJE - KOLIČINE'!V8*'PLAN PRODAJE - CIJENE'!V8</f>
        <v>0</v>
      </c>
      <c r="W11" s="244">
        <f>'PLAN PRODAJE - KOLIČINE'!W8*'PLAN PRODAJE - CIJENE'!W8</f>
        <v>0</v>
      </c>
    </row>
    <row r="12" spans="1:23" x14ac:dyDescent="0.2">
      <c r="A12" s="541" t="s">
        <v>75</v>
      </c>
      <c r="B12" s="542"/>
      <c r="C12" s="246"/>
      <c r="D12" s="246"/>
      <c r="E12" s="246"/>
      <c r="F12" s="246"/>
      <c r="G12" s="246"/>
      <c r="H12" s="246"/>
      <c r="I12" s="246"/>
      <c r="J12" s="246"/>
      <c r="K12" s="246"/>
      <c r="L12" s="246"/>
      <c r="M12" s="246"/>
      <c r="N12" s="246"/>
      <c r="O12" s="246"/>
      <c r="P12" s="246"/>
      <c r="Q12" s="246"/>
      <c r="R12" s="246"/>
      <c r="S12" s="246"/>
      <c r="T12" s="246"/>
      <c r="U12" s="246"/>
      <c r="V12" s="246"/>
      <c r="W12" s="246"/>
    </row>
    <row r="13" spans="1:23" x14ac:dyDescent="0.2">
      <c r="A13" s="539">
        <f>'PLAN PRODAJE - KOLIČINE'!A9</f>
        <v>0</v>
      </c>
      <c r="B13" s="540"/>
      <c r="C13" s="244">
        <f>'PLAN PRODAJE - KOLIČINE'!C9*'PLAN PRODAJE - CIJENE'!C9</f>
        <v>0</v>
      </c>
      <c r="D13" s="244">
        <f>'PLAN PRODAJE - KOLIČINE'!D9*'PLAN PRODAJE - CIJENE'!D9</f>
        <v>0</v>
      </c>
      <c r="E13" s="244">
        <f>'PLAN PRODAJE - KOLIČINE'!E9*'PLAN PRODAJE - CIJENE'!E9</f>
        <v>0</v>
      </c>
      <c r="F13" s="244">
        <f>'PLAN PRODAJE - KOLIČINE'!F9*'PLAN PRODAJE - CIJENE'!F9</f>
        <v>0</v>
      </c>
      <c r="G13" s="244">
        <f>'PLAN PRODAJE - KOLIČINE'!G9*'PLAN PRODAJE - CIJENE'!G9</f>
        <v>0</v>
      </c>
      <c r="H13" s="244">
        <f>'PLAN PRODAJE - KOLIČINE'!H9*'PLAN PRODAJE - CIJENE'!H9</f>
        <v>0</v>
      </c>
      <c r="I13" s="244">
        <f>'PLAN PRODAJE - KOLIČINE'!I9*'PLAN PRODAJE - CIJENE'!I9</f>
        <v>0</v>
      </c>
      <c r="J13" s="244">
        <f>'PLAN PRODAJE - KOLIČINE'!J9*'PLAN PRODAJE - CIJENE'!J9</f>
        <v>0</v>
      </c>
      <c r="K13" s="244">
        <f>'PLAN PRODAJE - KOLIČINE'!K9*'PLAN PRODAJE - CIJENE'!K9</f>
        <v>0</v>
      </c>
      <c r="L13" s="244">
        <f>'PLAN PRODAJE - KOLIČINE'!L9*'PLAN PRODAJE - CIJENE'!L9</f>
        <v>0</v>
      </c>
      <c r="M13" s="244">
        <f>'PLAN PRODAJE - KOLIČINE'!M9*'PLAN PRODAJE - CIJENE'!M9</f>
        <v>0</v>
      </c>
      <c r="N13" s="244">
        <f>'PLAN PRODAJE - KOLIČINE'!N9*'PLAN PRODAJE - CIJENE'!N9</f>
        <v>0</v>
      </c>
      <c r="O13" s="244">
        <f>'PLAN PRODAJE - KOLIČINE'!O9*'PLAN PRODAJE - CIJENE'!O9</f>
        <v>0</v>
      </c>
      <c r="P13" s="244">
        <f>'PLAN PRODAJE - KOLIČINE'!P9*'PLAN PRODAJE - CIJENE'!P9</f>
        <v>0</v>
      </c>
      <c r="Q13" s="244">
        <f>'PLAN PRODAJE - KOLIČINE'!Q9*'PLAN PRODAJE - CIJENE'!Q9</f>
        <v>0</v>
      </c>
      <c r="R13" s="244">
        <f>'PLAN PRODAJE - KOLIČINE'!R9*'PLAN PRODAJE - CIJENE'!R9</f>
        <v>0</v>
      </c>
      <c r="S13" s="244">
        <f>'PLAN PRODAJE - KOLIČINE'!S9*'PLAN PRODAJE - CIJENE'!S9</f>
        <v>0</v>
      </c>
      <c r="T13" s="244">
        <f>'PLAN PRODAJE - KOLIČINE'!T9*'PLAN PRODAJE - CIJENE'!T9</f>
        <v>0</v>
      </c>
      <c r="U13" s="244">
        <f>'PLAN PRODAJE - KOLIČINE'!U9*'PLAN PRODAJE - CIJENE'!U9</f>
        <v>0</v>
      </c>
      <c r="V13" s="244">
        <f>'PLAN PRODAJE - KOLIČINE'!V9*'PLAN PRODAJE - CIJENE'!V9</f>
        <v>0</v>
      </c>
      <c r="W13" s="244">
        <f>'PLAN PRODAJE - KOLIČINE'!W9*'PLAN PRODAJE - CIJENE'!W9</f>
        <v>0</v>
      </c>
    </row>
    <row r="14" spans="1:23" x14ac:dyDescent="0.2">
      <c r="A14" s="541" t="s">
        <v>76</v>
      </c>
      <c r="B14" s="542"/>
      <c r="C14" s="246"/>
      <c r="D14" s="246"/>
      <c r="E14" s="246"/>
      <c r="F14" s="246"/>
      <c r="G14" s="246"/>
      <c r="H14" s="246"/>
      <c r="I14" s="246"/>
      <c r="J14" s="246"/>
      <c r="K14" s="246"/>
      <c r="L14" s="246"/>
      <c r="M14" s="246"/>
      <c r="N14" s="246"/>
      <c r="O14" s="246"/>
      <c r="P14" s="246"/>
      <c r="Q14" s="246"/>
      <c r="R14" s="246"/>
      <c r="S14" s="246"/>
      <c r="T14" s="246"/>
      <c r="U14" s="246"/>
      <c r="V14" s="246"/>
      <c r="W14" s="246"/>
    </row>
    <row r="15" spans="1:23" x14ac:dyDescent="0.2">
      <c r="A15" s="539">
        <f>'PLAN PRODAJE - KOLIČINE'!A10</f>
        <v>0</v>
      </c>
      <c r="B15" s="540"/>
      <c r="C15" s="244">
        <f>'PLAN PRODAJE - KOLIČINE'!C10*'PLAN PRODAJE - CIJENE'!C10</f>
        <v>0</v>
      </c>
      <c r="D15" s="244">
        <f>'PLAN PRODAJE - KOLIČINE'!D10*'PLAN PRODAJE - CIJENE'!D10</f>
        <v>0</v>
      </c>
      <c r="E15" s="244">
        <f>'PLAN PRODAJE - KOLIČINE'!E10*'PLAN PRODAJE - CIJENE'!E10</f>
        <v>0</v>
      </c>
      <c r="F15" s="244">
        <f>'PLAN PRODAJE - KOLIČINE'!F10*'PLAN PRODAJE - CIJENE'!F10</f>
        <v>0</v>
      </c>
      <c r="G15" s="244">
        <f>'PLAN PRODAJE - KOLIČINE'!G10*'PLAN PRODAJE - CIJENE'!G10</f>
        <v>0</v>
      </c>
      <c r="H15" s="244">
        <f>'PLAN PRODAJE - KOLIČINE'!H10*'PLAN PRODAJE - CIJENE'!H10</f>
        <v>0</v>
      </c>
      <c r="I15" s="244">
        <f>'PLAN PRODAJE - KOLIČINE'!I10*'PLAN PRODAJE - CIJENE'!I10</f>
        <v>0</v>
      </c>
      <c r="J15" s="244">
        <f>'PLAN PRODAJE - KOLIČINE'!J10*'PLAN PRODAJE - CIJENE'!J10</f>
        <v>0</v>
      </c>
      <c r="K15" s="244">
        <f>'PLAN PRODAJE - KOLIČINE'!K10*'PLAN PRODAJE - CIJENE'!K10</f>
        <v>0</v>
      </c>
      <c r="L15" s="244">
        <f>'PLAN PRODAJE - KOLIČINE'!L10*'PLAN PRODAJE - CIJENE'!L10</f>
        <v>0</v>
      </c>
      <c r="M15" s="244">
        <f>'PLAN PRODAJE - KOLIČINE'!M10*'PLAN PRODAJE - CIJENE'!M10</f>
        <v>0</v>
      </c>
      <c r="N15" s="244">
        <f>'PLAN PRODAJE - KOLIČINE'!N10*'PLAN PRODAJE - CIJENE'!N10</f>
        <v>0</v>
      </c>
      <c r="O15" s="244">
        <f>'PLAN PRODAJE - KOLIČINE'!O10*'PLAN PRODAJE - CIJENE'!O10</f>
        <v>0</v>
      </c>
      <c r="P15" s="244">
        <f>'PLAN PRODAJE - KOLIČINE'!P10*'PLAN PRODAJE - CIJENE'!P10</f>
        <v>0</v>
      </c>
      <c r="Q15" s="244">
        <f>'PLAN PRODAJE - KOLIČINE'!Q10*'PLAN PRODAJE - CIJENE'!Q10</f>
        <v>0</v>
      </c>
      <c r="R15" s="244">
        <f>'PLAN PRODAJE - KOLIČINE'!R10*'PLAN PRODAJE - CIJENE'!R10</f>
        <v>0</v>
      </c>
      <c r="S15" s="244">
        <f>'PLAN PRODAJE - KOLIČINE'!S10*'PLAN PRODAJE - CIJENE'!S10</f>
        <v>0</v>
      </c>
      <c r="T15" s="244">
        <f>'PLAN PRODAJE - KOLIČINE'!T10*'PLAN PRODAJE - CIJENE'!T10</f>
        <v>0</v>
      </c>
      <c r="U15" s="244">
        <f>'PLAN PRODAJE - KOLIČINE'!U10*'PLAN PRODAJE - CIJENE'!U10</f>
        <v>0</v>
      </c>
      <c r="V15" s="244">
        <f>'PLAN PRODAJE - KOLIČINE'!V10*'PLAN PRODAJE - CIJENE'!V10</f>
        <v>0</v>
      </c>
      <c r="W15" s="244">
        <f>'PLAN PRODAJE - KOLIČINE'!W10*'PLAN PRODAJE - CIJENE'!W10</f>
        <v>0</v>
      </c>
    </row>
    <row r="16" spans="1:23" x14ac:dyDescent="0.2">
      <c r="A16" s="541" t="s">
        <v>77</v>
      </c>
      <c r="B16" s="542"/>
      <c r="C16" s="246"/>
      <c r="D16" s="246"/>
      <c r="E16" s="246"/>
      <c r="F16" s="246"/>
      <c r="G16" s="246"/>
      <c r="H16" s="246"/>
      <c r="I16" s="246"/>
      <c r="J16" s="246"/>
      <c r="K16" s="246"/>
      <c r="L16" s="246"/>
      <c r="M16" s="246"/>
      <c r="N16" s="246"/>
      <c r="O16" s="246"/>
      <c r="P16" s="246"/>
      <c r="Q16" s="246"/>
      <c r="R16" s="246"/>
      <c r="S16" s="246"/>
      <c r="T16" s="246"/>
      <c r="U16" s="246"/>
      <c r="V16" s="246"/>
      <c r="W16" s="246"/>
    </row>
    <row r="17" spans="1:23" x14ac:dyDescent="0.2">
      <c r="A17" s="539">
        <f>'PLAN PRODAJE - KOLIČINE'!A11</f>
        <v>0</v>
      </c>
      <c r="B17" s="540"/>
      <c r="C17" s="244">
        <f>'PLAN PRODAJE - KOLIČINE'!C11*'PLAN PRODAJE - CIJENE'!C11</f>
        <v>0</v>
      </c>
      <c r="D17" s="244">
        <f>'PLAN PRODAJE - KOLIČINE'!D11*'PLAN PRODAJE - CIJENE'!D11</f>
        <v>0</v>
      </c>
      <c r="E17" s="244">
        <f>'PLAN PRODAJE - KOLIČINE'!E11*'PLAN PRODAJE - CIJENE'!E11</f>
        <v>0</v>
      </c>
      <c r="F17" s="244">
        <f>'PLAN PRODAJE - KOLIČINE'!F11*'PLAN PRODAJE - CIJENE'!F11</f>
        <v>0</v>
      </c>
      <c r="G17" s="244">
        <f>'PLAN PRODAJE - KOLIČINE'!G11*'PLAN PRODAJE - CIJENE'!G11</f>
        <v>0</v>
      </c>
      <c r="H17" s="244">
        <f>'PLAN PRODAJE - KOLIČINE'!H11*'PLAN PRODAJE - CIJENE'!H11</f>
        <v>0</v>
      </c>
      <c r="I17" s="244">
        <f>'PLAN PRODAJE - KOLIČINE'!I11*'PLAN PRODAJE - CIJENE'!I11</f>
        <v>0</v>
      </c>
      <c r="J17" s="244">
        <f>'PLAN PRODAJE - KOLIČINE'!J11*'PLAN PRODAJE - CIJENE'!J11</f>
        <v>0</v>
      </c>
      <c r="K17" s="244">
        <f>'PLAN PRODAJE - KOLIČINE'!K11*'PLAN PRODAJE - CIJENE'!K11</f>
        <v>0</v>
      </c>
      <c r="L17" s="244">
        <f>'PLAN PRODAJE - KOLIČINE'!L11*'PLAN PRODAJE - CIJENE'!L11</f>
        <v>0</v>
      </c>
      <c r="M17" s="244">
        <f>'PLAN PRODAJE - KOLIČINE'!M11*'PLAN PRODAJE - CIJENE'!M11</f>
        <v>0</v>
      </c>
      <c r="N17" s="244">
        <f>'PLAN PRODAJE - KOLIČINE'!N11*'PLAN PRODAJE - CIJENE'!N11</f>
        <v>0</v>
      </c>
      <c r="O17" s="244">
        <f>'PLAN PRODAJE - KOLIČINE'!O11*'PLAN PRODAJE - CIJENE'!O11</f>
        <v>0</v>
      </c>
      <c r="P17" s="244">
        <f>'PLAN PRODAJE - KOLIČINE'!P11*'PLAN PRODAJE - CIJENE'!P11</f>
        <v>0</v>
      </c>
      <c r="Q17" s="244">
        <f>'PLAN PRODAJE - KOLIČINE'!Q11*'PLAN PRODAJE - CIJENE'!Q11</f>
        <v>0</v>
      </c>
      <c r="R17" s="244">
        <f>'PLAN PRODAJE - KOLIČINE'!R11*'PLAN PRODAJE - CIJENE'!R11</f>
        <v>0</v>
      </c>
      <c r="S17" s="244">
        <f>'PLAN PRODAJE - KOLIČINE'!S11*'PLAN PRODAJE - CIJENE'!S11</f>
        <v>0</v>
      </c>
      <c r="T17" s="244">
        <f>'PLAN PRODAJE - KOLIČINE'!T11*'PLAN PRODAJE - CIJENE'!T11</f>
        <v>0</v>
      </c>
      <c r="U17" s="244">
        <f>'PLAN PRODAJE - KOLIČINE'!U11*'PLAN PRODAJE - CIJENE'!U11</f>
        <v>0</v>
      </c>
      <c r="V17" s="244">
        <f>'PLAN PRODAJE - KOLIČINE'!V11*'PLAN PRODAJE - CIJENE'!V11</f>
        <v>0</v>
      </c>
      <c r="W17" s="244">
        <f>'PLAN PRODAJE - KOLIČINE'!W11*'PLAN PRODAJE - CIJENE'!W11</f>
        <v>0</v>
      </c>
    </row>
    <row r="18" spans="1:23" x14ac:dyDescent="0.2">
      <c r="A18" s="541" t="s">
        <v>78</v>
      </c>
      <c r="B18" s="542"/>
      <c r="C18" s="246"/>
      <c r="D18" s="246"/>
      <c r="E18" s="246"/>
      <c r="F18" s="246"/>
      <c r="G18" s="246"/>
      <c r="H18" s="246"/>
      <c r="I18" s="246"/>
      <c r="J18" s="246"/>
      <c r="K18" s="246"/>
      <c r="L18" s="246"/>
      <c r="M18" s="246"/>
      <c r="N18" s="246"/>
      <c r="O18" s="246"/>
      <c r="P18" s="246"/>
      <c r="Q18" s="246"/>
      <c r="R18" s="246"/>
      <c r="S18" s="246"/>
      <c r="T18" s="246"/>
      <c r="U18" s="246"/>
      <c r="V18" s="246"/>
      <c r="W18" s="246"/>
    </row>
    <row r="19" spans="1:23" x14ac:dyDescent="0.2">
      <c r="A19" s="539">
        <f>'PLAN PRODAJE - KOLIČINE'!A12</f>
        <v>0</v>
      </c>
      <c r="B19" s="540"/>
      <c r="C19" s="244">
        <f>'PLAN PRODAJE - KOLIČINE'!C12*'PLAN PRODAJE - CIJENE'!C12</f>
        <v>0</v>
      </c>
      <c r="D19" s="244">
        <f>'PLAN PRODAJE - KOLIČINE'!D12*'PLAN PRODAJE - CIJENE'!D12</f>
        <v>0</v>
      </c>
      <c r="E19" s="244">
        <f>'PLAN PRODAJE - KOLIČINE'!E12*'PLAN PRODAJE - CIJENE'!E12</f>
        <v>0</v>
      </c>
      <c r="F19" s="244">
        <f>'PLAN PRODAJE - KOLIČINE'!F12*'PLAN PRODAJE - CIJENE'!F12</f>
        <v>0</v>
      </c>
      <c r="G19" s="244">
        <f>'PLAN PRODAJE - KOLIČINE'!G12*'PLAN PRODAJE - CIJENE'!G12</f>
        <v>0</v>
      </c>
      <c r="H19" s="244">
        <f>'PLAN PRODAJE - KOLIČINE'!H12*'PLAN PRODAJE - CIJENE'!H12</f>
        <v>0</v>
      </c>
      <c r="I19" s="244">
        <f>'PLAN PRODAJE - KOLIČINE'!I12*'PLAN PRODAJE - CIJENE'!I12</f>
        <v>0</v>
      </c>
      <c r="J19" s="244">
        <f>'PLAN PRODAJE - KOLIČINE'!J12*'PLAN PRODAJE - CIJENE'!J12</f>
        <v>0</v>
      </c>
      <c r="K19" s="244">
        <f>'PLAN PRODAJE - KOLIČINE'!K12*'PLAN PRODAJE - CIJENE'!K12</f>
        <v>0</v>
      </c>
      <c r="L19" s="244">
        <f>'PLAN PRODAJE - KOLIČINE'!L12*'PLAN PRODAJE - CIJENE'!L12</f>
        <v>0</v>
      </c>
      <c r="M19" s="244">
        <f>'PLAN PRODAJE - KOLIČINE'!M12*'PLAN PRODAJE - CIJENE'!M12</f>
        <v>0</v>
      </c>
      <c r="N19" s="244">
        <f>'PLAN PRODAJE - KOLIČINE'!N12*'PLAN PRODAJE - CIJENE'!N12</f>
        <v>0</v>
      </c>
      <c r="O19" s="244">
        <f>'PLAN PRODAJE - KOLIČINE'!O12*'PLAN PRODAJE - CIJENE'!O12</f>
        <v>0</v>
      </c>
      <c r="P19" s="244">
        <f>'PLAN PRODAJE - KOLIČINE'!P12*'PLAN PRODAJE - CIJENE'!P12</f>
        <v>0</v>
      </c>
      <c r="Q19" s="244">
        <f>'PLAN PRODAJE - KOLIČINE'!Q12*'PLAN PRODAJE - CIJENE'!Q12</f>
        <v>0</v>
      </c>
      <c r="R19" s="244">
        <f>'PLAN PRODAJE - KOLIČINE'!R12*'PLAN PRODAJE - CIJENE'!R12</f>
        <v>0</v>
      </c>
      <c r="S19" s="244">
        <f>'PLAN PRODAJE - KOLIČINE'!S12*'PLAN PRODAJE - CIJENE'!S12</f>
        <v>0</v>
      </c>
      <c r="T19" s="244">
        <f>'PLAN PRODAJE - KOLIČINE'!T12*'PLAN PRODAJE - CIJENE'!T12</f>
        <v>0</v>
      </c>
      <c r="U19" s="244">
        <f>'PLAN PRODAJE - KOLIČINE'!U12*'PLAN PRODAJE - CIJENE'!U12</f>
        <v>0</v>
      </c>
      <c r="V19" s="244">
        <f>'PLAN PRODAJE - KOLIČINE'!V12*'PLAN PRODAJE - CIJENE'!V12</f>
        <v>0</v>
      </c>
      <c r="W19" s="244">
        <f>'PLAN PRODAJE - KOLIČINE'!W12*'PLAN PRODAJE - CIJENE'!W12</f>
        <v>0</v>
      </c>
    </row>
    <row r="20" spans="1:23" x14ac:dyDescent="0.2">
      <c r="A20" s="541" t="s">
        <v>79</v>
      </c>
      <c r="B20" s="542"/>
      <c r="C20" s="246"/>
      <c r="D20" s="246"/>
      <c r="E20" s="246"/>
      <c r="F20" s="246"/>
      <c r="G20" s="246"/>
      <c r="H20" s="246"/>
      <c r="I20" s="246"/>
      <c r="J20" s="246"/>
      <c r="K20" s="246"/>
      <c r="L20" s="246"/>
      <c r="M20" s="246"/>
      <c r="N20" s="246"/>
      <c r="O20" s="246"/>
      <c r="P20" s="246"/>
      <c r="Q20" s="246"/>
      <c r="R20" s="246"/>
      <c r="S20" s="246"/>
      <c r="T20" s="246"/>
      <c r="U20" s="246"/>
      <c r="V20" s="246"/>
      <c r="W20" s="246"/>
    </row>
    <row r="21" spans="1:23" x14ac:dyDescent="0.2">
      <c r="A21" s="539">
        <f>'PLAN PRODAJE - KOLIČINE'!A13</f>
        <v>0</v>
      </c>
      <c r="B21" s="540"/>
      <c r="C21" s="244">
        <f>'PLAN PRODAJE - KOLIČINE'!C13*'PLAN PRODAJE - CIJENE'!C13</f>
        <v>0</v>
      </c>
      <c r="D21" s="244">
        <f>'PLAN PRODAJE - KOLIČINE'!D13*'PLAN PRODAJE - CIJENE'!D13</f>
        <v>0</v>
      </c>
      <c r="E21" s="244">
        <f>'PLAN PRODAJE - KOLIČINE'!E13*'PLAN PRODAJE - CIJENE'!E13</f>
        <v>0</v>
      </c>
      <c r="F21" s="244">
        <f>'PLAN PRODAJE - KOLIČINE'!F13*'PLAN PRODAJE - CIJENE'!F13</f>
        <v>0</v>
      </c>
      <c r="G21" s="244">
        <f>'PLAN PRODAJE - KOLIČINE'!G13*'PLAN PRODAJE - CIJENE'!G13</f>
        <v>0</v>
      </c>
      <c r="H21" s="244">
        <f>'PLAN PRODAJE - KOLIČINE'!H13*'PLAN PRODAJE - CIJENE'!H13</f>
        <v>0</v>
      </c>
      <c r="I21" s="244">
        <f>'PLAN PRODAJE - KOLIČINE'!I13*'PLAN PRODAJE - CIJENE'!I13</f>
        <v>0</v>
      </c>
      <c r="J21" s="244">
        <f>'PLAN PRODAJE - KOLIČINE'!J13*'PLAN PRODAJE - CIJENE'!J13</f>
        <v>0</v>
      </c>
      <c r="K21" s="244">
        <f>'PLAN PRODAJE - KOLIČINE'!K13*'PLAN PRODAJE - CIJENE'!K13</f>
        <v>0</v>
      </c>
      <c r="L21" s="244">
        <f>'PLAN PRODAJE - KOLIČINE'!L13*'PLAN PRODAJE - CIJENE'!L13</f>
        <v>0</v>
      </c>
      <c r="M21" s="244">
        <f>'PLAN PRODAJE - KOLIČINE'!M13*'PLAN PRODAJE - CIJENE'!M13</f>
        <v>0</v>
      </c>
      <c r="N21" s="244">
        <f>'PLAN PRODAJE - KOLIČINE'!N13*'PLAN PRODAJE - CIJENE'!N13</f>
        <v>0</v>
      </c>
      <c r="O21" s="244">
        <f>'PLAN PRODAJE - KOLIČINE'!O13*'PLAN PRODAJE - CIJENE'!O13</f>
        <v>0</v>
      </c>
      <c r="P21" s="244">
        <f>'PLAN PRODAJE - KOLIČINE'!P13*'PLAN PRODAJE - CIJENE'!P13</f>
        <v>0</v>
      </c>
      <c r="Q21" s="244">
        <f>'PLAN PRODAJE - KOLIČINE'!Q13*'PLAN PRODAJE - CIJENE'!Q13</f>
        <v>0</v>
      </c>
      <c r="R21" s="244">
        <f>'PLAN PRODAJE - KOLIČINE'!R13*'PLAN PRODAJE - CIJENE'!R13</f>
        <v>0</v>
      </c>
      <c r="S21" s="244">
        <f>'PLAN PRODAJE - KOLIČINE'!S13*'PLAN PRODAJE - CIJENE'!S13</f>
        <v>0</v>
      </c>
      <c r="T21" s="244">
        <f>'PLAN PRODAJE - KOLIČINE'!T13*'PLAN PRODAJE - CIJENE'!T13</f>
        <v>0</v>
      </c>
      <c r="U21" s="244">
        <f>'PLAN PRODAJE - KOLIČINE'!U13*'PLAN PRODAJE - CIJENE'!U13</f>
        <v>0</v>
      </c>
      <c r="V21" s="244">
        <f>'PLAN PRODAJE - KOLIČINE'!V13*'PLAN PRODAJE - CIJENE'!V13</f>
        <v>0</v>
      </c>
      <c r="W21" s="244">
        <f>'PLAN PRODAJE - KOLIČINE'!W13*'PLAN PRODAJE - CIJENE'!W13</f>
        <v>0</v>
      </c>
    </row>
    <row r="22" spans="1:23" x14ac:dyDescent="0.2">
      <c r="A22" s="541" t="s">
        <v>80</v>
      </c>
      <c r="B22" s="542"/>
      <c r="C22" s="246"/>
      <c r="D22" s="246"/>
      <c r="E22" s="246"/>
      <c r="F22" s="246"/>
      <c r="G22" s="246"/>
      <c r="H22" s="246"/>
      <c r="I22" s="246"/>
      <c r="J22" s="246"/>
      <c r="K22" s="246"/>
      <c r="L22" s="246"/>
      <c r="M22" s="246"/>
      <c r="N22" s="246"/>
      <c r="O22" s="246"/>
      <c r="P22" s="246"/>
      <c r="Q22" s="246"/>
      <c r="R22" s="246"/>
      <c r="S22" s="246"/>
      <c r="T22" s="246"/>
      <c r="U22" s="246"/>
      <c r="V22" s="246"/>
      <c r="W22" s="246"/>
    </row>
    <row r="23" spans="1:23" x14ac:dyDescent="0.2">
      <c r="A23" s="539">
        <f>'PLAN PRODAJE - KOLIČINE'!A14</f>
        <v>0</v>
      </c>
      <c r="B23" s="540"/>
      <c r="C23" s="244">
        <f>'PLAN PRODAJE - KOLIČINE'!C14*'PLAN PRODAJE - CIJENE'!C14</f>
        <v>0</v>
      </c>
      <c r="D23" s="244">
        <f>'PLAN PRODAJE - KOLIČINE'!D14*'PLAN PRODAJE - CIJENE'!D14</f>
        <v>0</v>
      </c>
      <c r="E23" s="244">
        <f>'PLAN PRODAJE - KOLIČINE'!E14*'PLAN PRODAJE - CIJENE'!E14</f>
        <v>0</v>
      </c>
      <c r="F23" s="244">
        <f>'PLAN PRODAJE - KOLIČINE'!F14*'PLAN PRODAJE - CIJENE'!F14</f>
        <v>0</v>
      </c>
      <c r="G23" s="244">
        <f>'PLAN PRODAJE - KOLIČINE'!G14*'PLAN PRODAJE - CIJENE'!G14</f>
        <v>0</v>
      </c>
      <c r="H23" s="244">
        <f>'PLAN PRODAJE - KOLIČINE'!H14*'PLAN PRODAJE - CIJENE'!H14</f>
        <v>0</v>
      </c>
      <c r="I23" s="244">
        <f>'PLAN PRODAJE - KOLIČINE'!I14*'PLAN PRODAJE - CIJENE'!I14</f>
        <v>0</v>
      </c>
      <c r="J23" s="244">
        <f>'PLAN PRODAJE - KOLIČINE'!J14*'PLAN PRODAJE - CIJENE'!J14</f>
        <v>0</v>
      </c>
      <c r="K23" s="244">
        <f>'PLAN PRODAJE - KOLIČINE'!K14*'PLAN PRODAJE - CIJENE'!K14</f>
        <v>0</v>
      </c>
      <c r="L23" s="244">
        <f>'PLAN PRODAJE - KOLIČINE'!L14*'PLAN PRODAJE - CIJENE'!L14</f>
        <v>0</v>
      </c>
      <c r="M23" s="244">
        <f>'PLAN PRODAJE - KOLIČINE'!M14*'PLAN PRODAJE - CIJENE'!M14</f>
        <v>0</v>
      </c>
      <c r="N23" s="244">
        <f>'PLAN PRODAJE - KOLIČINE'!N14*'PLAN PRODAJE - CIJENE'!N14</f>
        <v>0</v>
      </c>
      <c r="O23" s="244">
        <f>'PLAN PRODAJE - KOLIČINE'!O14*'PLAN PRODAJE - CIJENE'!O14</f>
        <v>0</v>
      </c>
      <c r="P23" s="244">
        <f>'PLAN PRODAJE - KOLIČINE'!P14*'PLAN PRODAJE - CIJENE'!P14</f>
        <v>0</v>
      </c>
      <c r="Q23" s="244">
        <f>'PLAN PRODAJE - KOLIČINE'!Q14*'PLAN PRODAJE - CIJENE'!Q14</f>
        <v>0</v>
      </c>
      <c r="R23" s="244">
        <f>'PLAN PRODAJE - KOLIČINE'!R14*'PLAN PRODAJE - CIJENE'!R14</f>
        <v>0</v>
      </c>
      <c r="S23" s="244">
        <f>'PLAN PRODAJE - KOLIČINE'!S14*'PLAN PRODAJE - CIJENE'!S14</f>
        <v>0</v>
      </c>
      <c r="T23" s="244">
        <f>'PLAN PRODAJE - KOLIČINE'!T14*'PLAN PRODAJE - CIJENE'!T14</f>
        <v>0</v>
      </c>
      <c r="U23" s="244">
        <f>'PLAN PRODAJE - KOLIČINE'!U14*'PLAN PRODAJE - CIJENE'!U14</f>
        <v>0</v>
      </c>
      <c r="V23" s="244">
        <f>'PLAN PRODAJE - KOLIČINE'!V14*'PLAN PRODAJE - CIJENE'!V14</f>
        <v>0</v>
      </c>
      <c r="W23" s="244">
        <f>'PLAN PRODAJE - KOLIČINE'!W14*'PLAN PRODAJE - CIJENE'!W14</f>
        <v>0</v>
      </c>
    </row>
    <row r="24" spans="1:23" x14ac:dyDescent="0.2">
      <c r="A24" s="541" t="s">
        <v>81</v>
      </c>
      <c r="B24" s="542"/>
      <c r="C24" s="246"/>
      <c r="D24" s="246"/>
      <c r="E24" s="246"/>
      <c r="F24" s="246"/>
      <c r="G24" s="246"/>
      <c r="H24" s="246"/>
      <c r="I24" s="246"/>
      <c r="J24" s="246"/>
      <c r="K24" s="246"/>
      <c r="L24" s="246"/>
      <c r="M24" s="246"/>
      <c r="N24" s="246"/>
      <c r="O24" s="246"/>
      <c r="P24" s="246"/>
      <c r="Q24" s="246"/>
      <c r="R24" s="246"/>
      <c r="S24" s="246"/>
      <c r="T24" s="246"/>
      <c r="U24" s="246"/>
      <c r="V24" s="246"/>
      <c r="W24" s="246"/>
    </row>
    <row r="25" spans="1:23" x14ac:dyDescent="0.2">
      <c r="A25" s="539">
        <f>'PLAN PRODAJE - KOLIČINE'!A15</f>
        <v>0</v>
      </c>
      <c r="B25" s="540"/>
      <c r="C25" s="244">
        <f>'PLAN PRODAJE - KOLIČINE'!C15*'PLAN PRODAJE - CIJENE'!C15</f>
        <v>0</v>
      </c>
      <c r="D25" s="244">
        <f>'PLAN PRODAJE - KOLIČINE'!D15*'PLAN PRODAJE - CIJENE'!D15</f>
        <v>0</v>
      </c>
      <c r="E25" s="244">
        <f>'PLAN PRODAJE - KOLIČINE'!E15*'PLAN PRODAJE - CIJENE'!E15</f>
        <v>0</v>
      </c>
      <c r="F25" s="244">
        <f>'PLAN PRODAJE - KOLIČINE'!F15*'PLAN PRODAJE - CIJENE'!F15</f>
        <v>0</v>
      </c>
      <c r="G25" s="244">
        <f>'PLAN PRODAJE - KOLIČINE'!G15*'PLAN PRODAJE - CIJENE'!G15</f>
        <v>0</v>
      </c>
      <c r="H25" s="244">
        <f>'PLAN PRODAJE - KOLIČINE'!H15*'PLAN PRODAJE - CIJENE'!H15</f>
        <v>0</v>
      </c>
      <c r="I25" s="244">
        <f>'PLAN PRODAJE - KOLIČINE'!I15*'PLAN PRODAJE - CIJENE'!I15</f>
        <v>0</v>
      </c>
      <c r="J25" s="244">
        <f>'PLAN PRODAJE - KOLIČINE'!J15*'PLAN PRODAJE - CIJENE'!J15</f>
        <v>0</v>
      </c>
      <c r="K25" s="244">
        <f>'PLAN PRODAJE - KOLIČINE'!K15*'PLAN PRODAJE - CIJENE'!K15</f>
        <v>0</v>
      </c>
      <c r="L25" s="244">
        <f>'PLAN PRODAJE - KOLIČINE'!L15*'PLAN PRODAJE - CIJENE'!L15</f>
        <v>0</v>
      </c>
      <c r="M25" s="244">
        <f>'PLAN PRODAJE - KOLIČINE'!M15*'PLAN PRODAJE - CIJENE'!M15</f>
        <v>0</v>
      </c>
      <c r="N25" s="244">
        <f>'PLAN PRODAJE - KOLIČINE'!N15*'PLAN PRODAJE - CIJENE'!N15</f>
        <v>0</v>
      </c>
      <c r="O25" s="244">
        <f>'PLAN PRODAJE - KOLIČINE'!O15*'PLAN PRODAJE - CIJENE'!O15</f>
        <v>0</v>
      </c>
      <c r="P25" s="244">
        <f>'PLAN PRODAJE - KOLIČINE'!P15*'PLAN PRODAJE - CIJENE'!P15</f>
        <v>0</v>
      </c>
      <c r="Q25" s="244">
        <f>'PLAN PRODAJE - KOLIČINE'!Q15*'PLAN PRODAJE - CIJENE'!Q15</f>
        <v>0</v>
      </c>
      <c r="R25" s="244">
        <f>'PLAN PRODAJE - KOLIČINE'!R15*'PLAN PRODAJE - CIJENE'!R15</f>
        <v>0</v>
      </c>
      <c r="S25" s="244">
        <f>'PLAN PRODAJE - KOLIČINE'!S15*'PLAN PRODAJE - CIJENE'!S15</f>
        <v>0</v>
      </c>
      <c r="T25" s="244">
        <f>'PLAN PRODAJE - KOLIČINE'!T15*'PLAN PRODAJE - CIJENE'!T15</f>
        <v>0</v>
      </c>
      <c r="U25" s="244">
        <f>'PLAN PRODAJE - KOLIČINE'!U15*'PLAN PRODAJE - CIJENE'!U15</f>
        <v>0</v>
      </c>
      <c r="V25" s="244">
        <f>'PLAN PRODAJE - KOLIČINE'!V15*'PLAN PRODAJE - CIJENE'!V15</f>
        <v>0</v>
      </c>
      <c r="W25" s="244">
        <f>'PLAN PRODAJE - KOLIČINE'!W15*'PLAN PRODAJE - CIJENE'!W15</f>
        <v>0</v>
      </c>
    </row>
    <row r="26" spans="1:23" x14ac:dyDescent="0.2">
      <c r="A26" s="541" t="s">
        <v>82</v>
      </c>
      <c r="B26" s="542"/>
      <c r="C26" s="246"/>
      <c r="D26" s="246"/>
      <c r="E26" s="246"/>
      <c r="F26" s="246"/>
      <c r="G26" s="246"/>
      <c r="H26" s="246"/>
      <c r="I26" s="246"/>
      <c r="J26" s="246"/>
      <c r="K26" s="246"/>
      <c r="L26" s="246"/>
      <c r="M26" s="246"/>
      <c r="N26" s="246"/>
      <c r="O26" s="246"/>
      <c r="P26" s="246"/>
      <c r="Q26" s="246"/>
      <c r="R26" s="246"/>
      <c r="S26" s="246"/>
      <c r="T26" s="246"/>
      <c r="U26" s="246"/>
      <c r="V26" s="246"/>
      <c r="W26" s="246"/>
    </row>
    <row r="27" spans="1:23" x14ac:dyDescent="0.2">
      <c r="A27" s="539">
        <f>'PLAN PRODAJE - KOLIČINE'!A16</f>
        <v>0</v>
      </c>
      <c r="B27" s="540"/>
      <c r="C27" s="244">
        <f>'PLAN PRODAJE - KOLIČINE'!C16*'PLAN PRODAJE - CIJENE'!C16</f>
        <v>0</v>
      </c>
      <c r="D27" s="244">
        <f>'PLAN PRODAJE - KOLIČINE'!D16*'PLAN PRODAJE - CIJENE'!D16</f>
        <v>0</v>
      </c>
      <c r="E27" s="244">
        <f>'PLAN PRODAJE - KOLIČINE'!E16*'PLAN PRODAJE - CIJENE'!E16</f>
        <v>0</v>
      </c>
      <c r="F27" s="244">
        <f>'PLAN PRODAJE - KOLIČINE'!F16*'PLAN PRODAJE - CIJENE'!F16</f>
        <v>0</v>
      </c>
      <c r="G27" s="244">
        <f>'PLAN PRODAJE - KOLIČINE'!G16*'PLAN PRODAJE - CIJENE'!G16</f>
        <v>0</v>
      </c>
      <c r="H27" s="244">
        <f>'PLAN PRODAJE - KOLIČINE'!H16*'PLAN PRODAJE - CIJENE'!H16</f>
        <v>0</v>
      </c>
      <c r="I27" s="244">
        <f>'PLAN PRODAJE - KOLIČINE'!I16*'PLAN PRODAJE - CIJENE'!I16</f>
        <v>0</v>
      </c>
      <c r="J27" s="244">
        <f>'PLAN PRODAJE - KOLIČINE'!J16*'PLAN PRODAJE - CIJENE'!J16</f>
        <v>0</v>
      </c>
      <c r="K27" s="244">
        <f>'PLAN PRODAJE - KOLIČINE'!K16*'PLAN PRODAJE - CIJENE'!K16</f>
        <v>0</v>
      </c>
      <c r="L27" s="244">
        <f>'PLAN PRODAJE - KOLIČINE'!L16*'PLAN PRODAJE - CIJENE'!L16</f>
        <v>0</v>
      </c>
      <c r="M27" s="244">
        <f>'PLAN PRODAJE - KOLIČINE'!M16*'PLAN PRODAJE - CIJENE'!M16</f>
        <v>0</v>
      </c>
      <c r="N27" s="244">
        <f>'PLAN PRODAJE - KOLIČINE'!N16*'PLAN PRODAJE - CIJENE'!N16</f>
        <v>0</v>
      </c>
      <c r="O27" s="244">
        <f>'PLAN PRODAJE - KOLIČINE'!O16*'PLAN PRODAJE - CIJENE'!O16</f>
        <v>0</v>
      </c>
      <c r="P27" s="244">
        <f>'PLAN PRODAJE - KOLIČINE'!P16*'PLAN PRODAJE - CIJENE'!P16</f>
        <v>0</v>
      </c>
      <c r="Q27" s="244">
        <f>'PLAN PRODAJE - KOLIČINE'!Q16*'PLAN PRODAJE - CIJENE'!Q16</f>
        <v>0</v>
      </c>
      <c r="R27" s="244">
        <f>'PLAN PRODAJE - KOLIČINE'!R16*'PLAN PRODAJE - CIJENE'!R16</f>
        <v>0</v>
      </c>
      <c r="S27" s="244">
        <f>'PLAN PRODAJE - KOLIČINE'!S16*'PLAN PRODAJE - CIJENE'!S16</f>
        <v>0</v>
      </c>
      <c r="T27" s="244">
        <f>'PLAN PRODAJE - KOLIČINE'!T16*'PLAN PRODAJE - CIJENE'!T16</f>
        <v>0</v>
      </c>
      <c r="U27" s="244">
        <f>'PLAN PRODAJE - KOLIČINE'!U16*'PLAN PRODAJE - CIJENE'!U16</f>
        <v>0</v>
      </c>
      <c r="V27" s="244">
        <f>'PLAN PRODAJE - KOLIČINE'!V16*'PLAN PRODAJE - CIJENE'!V16</f>
        <v>0</v>
      </c>
      <c r="W27" s="244">
        <f>'PLAN PRODAJE - KOLIČINE'!W16*'PLAN PRODAJE - CIJENE'!W16</f>
        <v>0</v>
      </c>
    </row>
    <row r="28" spans="1:23" x14ac:dyDescent="0.2">
      <c r="A28" s="541" t="s">
        <v>83</v>
      </c>
      <c r="B28" s="542"/>
      <c r="C28" s="246"/>
      <c r="D28" s="246"/>
      <c r="E28" s="246"/>
      <c r="F28" s="246"/>
      <c r="G28" s="246"/>
      <c r="H28" s="246"/>
      <c r="I28" s="246"/>
      <c r="J28" s="246"/>
      <c r="K28" s="246"/>
      <c r="L28" s="246"/>
      <c r="M28" s="246"/>
      <c r="N28" s="246"/>
      <c r="O28" s="246"/>
      <c r="P28" s="246"/>
      <c r="Q28" s="246"/>
      <c r="R28" s="246"/>
      <c r="S28" s="246"/>
      <c r="T28" s="246"/>
      <c r="U28" s="246"/>
      <c r="V28" s="246"/>
      <c r="W28" s="246"/>
    </row>
    <row r="29" spans="1:23" x14ac:dyDescent="0.2">
      <c r="A29" s="539">
        <f>'PLAN PRODAJE - KOLIČINE'!A17</f>
        <v>0</v>
      </c>
      <c r="B29" s="540"/>
      <c r="C29" s="244">
        <f>'PLAN PRODAJE - KOLIČINE'!C17*'PLAN PRODAJE - CIJENE'!C17</f>
        <v>0</v>
      </c>
      <c r="D29" s="244">
        <f>'PLAN PRODAJE - KOLIČINE'!D17*'PLAN PRODAJE - CIJENE'!D17</f>
        <v>0</v>
      </c>
      <c r="E29" s="244">
        <f>'PLAN PRODAJE - KOLIČINE'!E17*'PLAN PRODAJE - CIJENE'!E17</f>
        <v>0</v>
      </c>
      <c r="F29" s="244">
        <f>'PLAN PRODAJE - KOLIČINE'!F17*'PLAN PRODAJE - CIJENE'!F17</f>
        <v>0</v>
      </c>
      <c r="G29" s="244">
        <f>'PLAN PRODAJE - KOLIČINE'!G17*'PLAN PRODAJE - CIJENE'!G17</f>
        <v>0</v>
      </c>
      <c r="H29" s="244">
        <f>'PLAN PRODAJE - KOLIČINE'!H17*'PLAN PRODAJE - CIJENE'!H17</f>
        <v>0</v>
      </c>
      <c r="I29" s="244">
        <f>'PLAN PRODAJE - KOLIČINE'!I17*'PLAN PRODAJE - CIJENE'!I17</f>
        <v>0</v>
      </c>
      <c r="J29" s="244">
        <f>'PLAN PRODAJE - KOLIČINE'!J17*'PLAN PRODAJE - CIJENE'!J17</f>
        <v>0</v>
      </c>
      <c r="K29" s="244">
        <f>'PLAN PRODAJE - KOLIČINE'!K17*'PLAN PRODAJE - CIJENE'!K17</f>
        <v>0</v>
      </c>
      <c r="L29" s="244">
        <f>'PLAN PRODAJE - KOLIČINE'!L17*'PLAN PRODAJE - CIJENE'!L17</f>
        <v>0</v>
      </c>
      <c r="M29" s="244">
        <f>'PLAN PRODAJE - KOLIČINE'!M17*'PLAN PRODAJE - CIJENE'!M17</f>
        <v>0</v>
      </c>
      <c r="N29" s="244">
        <f>'PLAN PRODAJE - KOLIČINE'!N17*'PLAN PRODAJE - CIJENE'!N17</f>
        <v>0</v>
      </c>
      <c r="O29" s="244">
        <f>'PLAN PRODAJE - KOLIČINE'!O17*'PLAN PRODAJE - CIJENE'!O17</f>
        <v>0</v>
      </c>
      <c r="P29" s="244">
        <f>'PLAN PRODAJE - KOLIČINE'!P17*'PLAN PRODAJE - CIJENE'!P17</f>
        <v>0</v>
      </c>
      <c r="Q29" s="244">
        <f>'PLAN PRODAJE - KOLIČINE'!Q17*'PLAN PRODAJE - CIJENE'!Q17</f>
        <v>0</v>
      </c>
      <c r="R29" s="244">
        <f>'PLAN PRODAJE - KOLIČINE'!R17*'PLAN PRODAJE - CIJENE'!R17</f>
        <v>0</v>
      </c>
      <c r="S29" s="244">
        <f>'PLAN PRODAJE - KOLIČINE'!S17*'PLAN PRODAJE - CIJENE'!S17</f>
        <v>0</v>
      </c>
      <c r="T29" s="244">
        <f>'PLAN PRODAJE - KOLIČINE'!T17*'PLAN PRODAJE - CIJENE'!T17</f>
        <v>0</v>
      </c>
      <c r="U29" s="244">
        <f>'PLAN PRODAJE - KOLIČINE'!U17*'PLAN PRODAJE - CIJENE'!U17</f>
        <v>0</v>
      </c>
      <c r="V29" s="244">
        <f>'PLAN PRODAJE - KOLIČINE'!V17*'PLAN PRODAJE - CIJENE'!V17</f>
        <v>0</v>
      </c>
      <c r="W29" s="244">
        <f>'PLAN PRODAJE - KOLIČINE'!W17*'PLAN PRODAJE - CIJENE'!W17</f>
        <v>0</v>
      </c>
    </row>
    <row r="30" spans="1:23" x14ac:dyDescent="0.2">
      <c r="A30" s="541" t="s">
        <v>84</v>
      </c>
      <c r="B30" s="542"/>
      <c r="C30" s="246"/>
      <c r="D30" s="246"/>
      <c r="E30" s="246"/>
      <c r="F30" s="246"/>
      <c r="G30" s="246"/>
      <c r="H30" s="246"/>
      <c r="I30" s="246"/>
      <c r="J30" s="246"/>
      <c r="K30" s="246"/>
      <c r="L30" s="246"/>
      <c r="M30" s="246"/>
      <c r="N30" s="246"/>
      <c r="O30" s="246"/>
      <c r="P30" s="246"/>
      <c r="Q30" s="246"/>
      <c r="R30" s="246"/>
      <c r="S30" s="246"/>
      <c r="T30" s="246"/>
      <c r="U30" s="246"/>
      <c r="V30" s="246"/>
      <c r="W30" s="246"/>
    </row>
    <row r="31" spans="1:23" x14ac:dyDescent="0.2">
      <c r="A31" s="539">
        <f>'PLAN PRODAJE - KOLIČINE'!A18</f>
        <v>0</v>
      </c>
      <c r="B31" s="540"/>
      <c r="C31" s="244">
        <f>'PLAN PRODAJE - KOLIČINE'!C18*'PLAN PRODAJE - CIJENE'!C18</f>
        <v>0</v>
      </c>
      <c r="D31" s="244">
        <f>'PLAN PRODAJE - KOLIČINE'!D18*'PLAN PRODAJE - CIJENE'!D18</f>
        <v>0</v>
      </c>
      <c r="E31" s="244">
        <f>'PLAN PRODAJE - KOLIČINE'!E18*'PLAN PRODAJE - CIJENE'!E18</f>
        <v>0</v>
      </c>
      <c r="F31" s="244">
        <f>'PLAN PRODAJE - KOLIČINE'!F18*'PLAN PRODAJE - CIJENE'!F18</f>
        <v>0</v>
      </c>
      <c r="G31" s="244">
        <f>'PLAN PRODAJE - KOLIČINE'!G18*'PLAN PRODAJE - CIJENE'!G18</f>
        <v>0</v>
      </c>
      <c r="H31" s="244">
        <f>'PLAN PRODAJE - KOLIČINE'!H18*'PLAN PRODAJE - CIJENE'!H18</f>
        <v>0</v>
      </c>
      <c r="I31" s="244">
        <f>'PLAN PRODAJE - KOLIČINE'!I18*'PLAN PRODAJE - CIJENE'!I18</f>
        <v>0</v>
      </c>
      <c r="J31" s="244">
        <f>'PLAN PRODAJE - KOLIČINE'!J18*'PLAN PRODAJE - CIJENE'!J18</f>
        <v>0</v>
      </c>
      <c r="K31" s="244">
        <f>'PLAN PRODAJE - KOLIČINE'!K18*'PLAN PRODAJE - CIJENE'!K18</f>
        <v>0</v>
      </c>
      <c r="L31" s="244">
        <f>'PLAN PRODAJE - KOLIČINE'!L18*'PLAN PRODAJE - CIJENE'!L18</f>
        <v>0</v>
      </c>
      <c r="M31" s="244">
        <f>'PLAN PRODAJE - KOLIČINE'!M18*'PLAN PRODAJE - CIJENE'!M18</f>
        <v>0</v>
      </c>
      <c r="N31" s="244">
        <f>'PLAN PRODAJE - KOLIČINE'!N18*'PLAN PRODAJE - CIJENE'!N18</f>
        <v>0</v>
      </c>
      <c r="O31" s="244">
        <f>'PLAN PRODAJE - KOLIČINE'!O18*'PLAN PRODAJE - CIJENE'!O18</f>
        <v>0</v>
      </c>
      <c r="P31" s="244">
        <f>'PLAN PRODAJE - KOLIČINE'!P18*'PLAN PRODAJE - CIJENE'!P18</f>
        <v>0</v>
      </c>
      <c r="Q31" s="244">
        <f>'PLAN PRODAJE - KOLIČINE'!Q18*'PLAN PRODAJE - CIJENE'!Q18</f>
        <v>0</v>
      </c>
      <c r="R31" s="244">
        <f>'PLAN PRODAJE - KOLIČINE'!R18*'PLAN PRODAJE - CIJENE'!R18</f>
        <v>0</v>
      </c>
      <c r="S31" s="244">
        <f>'PLAN PRODAJE - KOLIČINE'!S18*'PLAN PRODAJE - CIJENE'!S18</f>
        <v>0</v>
      </c>
      <c r="T31" s="244">
        <f>'PLAN PRODAJE - KOLIČINE'!T18*'PLAN PRODAJE - CIJENE'!T18</f>
        <v>0</v>
      </c>
      <c r="U31" s="244">
        <f>'PLAN PRODAJE - KOLIČINE'!U18*'PLAN PRODAJE - CIJENE'!U18</f>
        <v>0</v>
      </c>
      <c r="V31" s="244">
        <f>'PLAN PRODAJE - KOLIČINE'!V18*'PLAN PRODAJE - CIJENE'!V18</f>
        <v>0</v>
      </c>
      <c r="W31" s="244">
        <f>'PLAN PRODAJE - KOLIČINE'!W18*'PLAN PRODAJE - CIJENE'!W18</f>
        <v>0</v>
      </c>
    </row>
    <row r="32" spans="1:23" x14ac:dyDescent="0.2">
      <c r="A32" s="541" t="s">
        <v>85</v>
      </c>
      <c r="B32" s="542"/>
      <c r="C32" s="246"/>
      <c r="D32" s="246"/>
      <c r="E32" s="246"/>
      <c r="F32" s="246"/>
      <c r="G32" s="246"/>
      <c r="H32" s="246"/>
      <c r="I32" s="246"/>
      <c r="J32" s="246"/>
      <c r="K32" s="246"/>
      <c r="L32" s="246"/>
      <c r="M32" s="246"/>
      <c r="N32" s="246"/>
      <c r="O32" s="246"/>
      <c r="P32" s="246"/>
      <c r="Q32" s="246"/>
      <c r="R32" s="246"/>
      <c r="S32" s="246"/>
      <c r="T32" s="246"/>
      <c r="U32" s="246"/>
      <c r="V32" s="246"/>
      <c r="W32" s="246"/>
    </row>
    <row r="33" spans="1:25" x14ac:dyDescent="0.2">
      <c r="A33" s="539">
        <f>'PLAN PRODAJE - KOLIČINE'!A19</f>
        <v>0</v>
      </c>
      <c r="B33" s="540"/>
      <c r="C33" s="244">
        <f>'PLAN PRODAJE - KOLIČINE'!C19*'PLAN PRODAJE - CIJENE'!C19</f>
        <v>0</v>
      </c>
      <c r="D33" s="244">
        <f>'PLAN PRODAJE - KOLIČINE'!D19*'PLAN PRODAJE - CIJENE'!D19</f>
        <v>0</v>
      </c>
      <c r="E33" s="244">
        <f>'PLAN PRODAJE - KOLIČINE'!E19*'PLAN PRODAJE - CIJENE'!E19</f>
        <v>0</v>
      </c>
      <c r="F33" s="244">
        <f>'PLAN PRODAJE - KOLIČINE'!F19*'PLAN PRODAJE - CIJENE'!F19</f>
        <v>0</v>
      </c>
      <c r="G33" s="244">
        <f>'PLAN PRODAJE - KOLIČINE'!G19*'PLAN PRODAJE - CIJENE'!G19</f>
        <v>0</v>
      </c>
      <c r="H33" s="244">
        <f>'PLAN PRODAJE - KOLIČINE'!H19*'PLAN PRODAJE - CIJENE'!H19</f>
        <v>0</v>
      </c>
      <c r="I33" s="244">
        <f>'PLAN PRODAJE - KOLIČINE'!I19*'PLAN PRODAJE - CIJENE'!I19</f>
        <v>0</v>
      </c>
      <c r="J33" s="244">
        <f>'PLAN PRODAJE - KOLIČINE'!J19*'PLAN PRODAJE - CIJENE'!J19</f>
        <v>0</v>
      </c>
      <c r="K33" s="244">
        <f>'PLAN PRODAJE - KOLIČINE'!K19*'PLAN PRODAJE - CIJENE'!K19</f>
        <v>0</v>
      </c>
      <c r="L33" s="244">
        <f>'PLAN PRODAJE - KOLIČINE'!L19*'PLAN PRODAJE - CIJENE'!L19</f>
        <v>0</v>
      </c>
      <c r="M33" s="244">
        <f>'PLAN PRODAJE - KOLIČINE'!M19*'PLAN PRODAJE - CIJENE'!M19</f>
        <v>0</v>
      </c>
      <c r="N33" s="244">
        <f>'PLAN PRODAJE - KOLIČINE'!N19*'PLAN PRODAJE - CIJENE'!N19</f>
        <v>0</v>
      </c>
      <c r="O33" s="244">
        <f>'PLAN PRODAJE - KOLIČINE'!O19*'PLAN PRODAJE - CIJENE'!O19</f>
        <v>0</v>
      </c>
      <c r="P33" s="244">
        <f>'PLAN PRODAJE - KOLIČINE'!P19*'PLAN PRODAJE - CIJENE'!P19</f>
        <v>0</v>
      </c>
      <c r="Q33" s="244">
        <f>'PLAN PRODAJE - KOLIČINE'!Q19*'PLAN PRODAJE - CIJENE'!Q19</f>
        <v>0</v>
      </c>
      <c r="R33" s="244">
        <f>'PLAN PRODAJE - KOLIČINE'!R19*'PLAN PRODAJE - CIJENE'!R19</f>
        <v>0</v>
      </c>
      <c r="S33" s="244">
        <f>'PLAN PRODAJE - KOLIČINE'!S19*'PLAN PRODAJE - CIJENE'!S19</f>
        <v>0</v>
      </c>
      <c r="T33" s="244">
        <f>'PLAN PRODAJE - KOLIČINE'!T19*'PLAN PRODAJE - CIJENE'!T19</f>
        <v>0</v>
      </c>
      <c r="U33" s="244">
        <f>'PLAN PRODAJE - KOLIČINE'!U19*'PLAN PRODAJE - CIJENE'!U19</f>
        <v>0</v>
      </c>
      <c r="V33" s="244">
        <f>'PLAN PRODAJE - KOLIČINE'!V19*'PLAN PRODAJE - CIJENE'!V19</f>
        <v>0</v>
      </c>
      <c r="W33" s="244">
        <f>'PLAN PRODAJE - KOLIČINE'!W19*'PLAN PRODAJE - CIJENE'!W19</f>
        <v>0</v>
      </c>
    </row>
    <row r="34" spans="1:25" x14ac:dyDescent="0.2">
      <c r="A34" s="541" t="s">
        <v>86</v>
      </c>
      <c r="B34" s="542"/>
      <c r="C34" s="246"/>
      <c r="D34" s="246"/>
      <c r="E34" s="246"/>
      <c r="F34" s="246"/>
      <c r="G34" s="246"/>
      <c r="H34" s="246"/>
      <c r="I34" s="246"/>
      <c r="J34" s="246"/>
      <c r="K34" s="246"/>
      <c r="L34" s="246"/>
      <c r="M34" s="246"/>
      <c r="N34" s="246"/>
      <c r="O34" s="246"/>
      <c r="P34" s="246"/>
      <c r="Q34" s="246"/>
      <c r="R34" s="246"/>
      <c r="S34" s="246"/>
      <c r="T34" s="246"/>
      <c r="U34" s="246"/>
      <c r="V34" s="246"/>
      <c r="W34" s="246"/>
    </row>
    <row r="35" spans="1:25" ht="21.75" customHeight="1" x14ac:dyDescent="0.2">
      <c r="A35" s="550" t="s">
        <v>255</v>
      </c>
      <c r="B35" s="551"/>
      <c r="C35" s="247"/>
      <c r="D35" s="244">
        <f>IF('Izračun potpore'!E16&gt;0,IF(AND('Izračun potpore'!D16&gt;0,'Izračun potpore'!F16=0),'STRUKTURA PRIHODA'!$D$40,'Izračun potpore'!E$16/'Izračun potpore'!$C$16*'STRUKTURA PRIHODA'!$D$40),0)</f>
        <v>0</v>
      </c>
      <c r="E35" s="244">
        <f>IF('Izračun potpore'!F16&gt;0,IF(AND('Izračun potpore'!E16&gt;0,'Izračun potpore'!G16=0),$D$40-SUM($D$35),'Izračun potpore'!F$16/'Izračun potpore'!$C$16*'STRUKTURA PRIHODA'!$D$40),0)</f>
        <v>0</v>
      </c>
      <c r="F35" s="244">
        <f>IF('Izračun potpore'!G16&gt;0,IF(AND('Izračun potpore'!F16&gt;0,'Izračun potpore'!H16=0),$D$40-SUM($D$35:E35),'Izračun potpore'!G$16/'Izračun potpore'!$C$16*'STRUKTURA PRIHODA'!$D$40),0)</f>
        <v>0</v>
      </c>
      <c r="G35" s="244">
        <f>IF('Izračun potpore'!H16&gt;0,IF(AND('Izračun potpore'!G16&gt;0,'Izračun potpore'!I16=0),$D$40-SUM($D$35:F35),'Izračun potpore'!H$16/'Izračun potpore'!$C$16*'STRUKTURA PRIHODA'!$D$40),0)</f>
        <v>0</v>
      </c>
      <c r="H35" s="244">
        <f>IF('Izračun potpore'!I16&gt;0,IF(AND('Izračun potpore'!H16&gt;0,'Izračun potpore'!J16=0),$D$40-SUM($D$35:G35),'Izračun potpore'!I$16/'Izračun potpore'!$C$16*'STRUKTURA PRIHODA'!$D$40),0)</f>
        <v>0</v>
      </c>
      <c r="I35" s="244">
        <f>IF('Izračun potpore'!J16&gt;0,IF(AND('Izračun potpore'!I16&gt;0,'Izračun potpore'!K16=0),$D$40-SUM($D$35:H35),'Izračun potpore'!J$16/'Izračun potpore'!$C$16*'STRUKTURA PRIHODA'!$D$40),0)</f>
        <v>0</v>
      </c>
      <c r="J35" s="244">
        <f>IF('Izračun potpore'!K16&gt;0,IF(AND('Izračun potpore'!J16&gt;0,'Izračun potpore'!L16=0),$D$40-SUM($D$35:I35),'Izračun potpore'!K$16/'Izračun potpore'!$C$16*'STRUKTURA PRIHODA'!$D$40),0)</f>
        <v>0</v>
      </c>
      <c r="K35" s="244">
        <f>IF('Izračun potpore'!L16&gt;0,IF(AND('Izračun potpore'!K16&gt;0,'Izračun potpore'!M16=0),$D$40-SUM($D$35:J35),'Izračun potpore'!L$16/'Izračun potpore'!$C$16*'STRUKTURA PRIHODA'!$D$40),0)</f>
        <v>0</v>
      </c>
      <c r="L35" s="244">
        <f>IF('Izračun potpore'!M16&gt;0,IF(AND('Izračun potpore'!L16&gt;0,'Izračun potpore'!N16=0),$D$40-SUM($D$35:K35),'Izračun potpore'!M$16/'Izračun potpore'!$C$16*'STRUKTURA PRIHODA'!$D$40),0)</f>
        <v>0</v>
      </c>
      <c r="M35" s="244">
        <f>IF('Izračun potpore'!N16&gt;0,IF(AND('Izračun potpore'!M16&gt;0,'Izračun potpore'!O16=0),$D$40-SUM($D$35:L35),'Izračun potpore'!N$16/'Izračun potpore'!$C$16*'STRUKTURA PRIHODA'!$D$40),0)</f>
        <v>0</v>
      </c>
      <c r="N35" s="244">
        <f>IF('Izračun potpore'!O16&gt;0,IF(AND('Izračun potpore'!N16&gt;0,'Izračun potpore'!P16=0),$D$40-SUM($D$35:M35),'Izračun potpore'!O$16/'Izračun potpore'!$C$16*'STRUKTURA PRIHODA'!$D$40),0)</f>
        <v>0</v>
      </c>
      <c r="O35" s="244">
        <f>IF('Izračun potpore'!P16&gt;0,IF(AND('Izračun potpore'!O16&gt;0,'Izračun potpore'!Q16=0),$D$40-SUM($D$35:N35),'Izračun potpore'!P$16/'Izračun potpore'!$C$16*'STRUKTURA PRIHODA'!$D$40),0)</f>
        <v>0</v>
      </c>
      <c r="P35" s="244">
        <f>IF('Izračun potpore'!Q16&gt;0,IF(AND('Izračun potpore'!P16&gt;0,'Izračun potpore'!R16=0),$D$40-SUM($D$35:O35),'Izračun potpore'!Q$16/'Izračun potpore'!$C$16*'STRUKTURA PRIHODA'!$D$40),0)</f>
        <v>0</v>
      </c>
      <c r="Q35" s="244">
        <f>IF('Izračun potpore'!R16&gt;0,IF(AND('Izračun potpore'!Q16&gt;0,'Izračun potpore'!S16=0),$D$40-SUM($D$35:P35),'Izračun potpore'!R$16/'Izračun potpore'!$C$16*'STRUKTURA PRIHODA'!$D$40),0)</f>
        <v>0</v>
      </c>
      <c r="R35" s="244">
        <f>IF('Izračun potpore'!S16&gt;0,IF(AND('Izračun potpore'!R16&gt;0,'Izračun potpore'!T16=0),$D$40-SUM($D$35:Q35),'Izračun potpore'!S$16/'Izračun potpore'!$C$16*'STRUKTURA PRIHODA'!$D$40),0)</f>
        <v>0</v>
      </c>
      <c r="S35" s="244">
        <f>IF('Izračun potpore'!T16&gt;0,IF(AND('Izračun potpore'!S16&gt;0,'Izračun potpore'!U16=0),$D$40-SUM($D$35:R35),'Izračun potpore'!T$16/'Izračun potpore'!$C$16*'STRUKTURA PRIHODA'!$D$40),0)</f>
        <v>0</v>
      </c>
      <c r="T35" s="244">
        <f>IF('Izračun potpore'!U16&gt;0,IF(AND('Izračun potpore'!T16&gt;0,'Izračun potpore'!V16=0),$D$40-SUM($D$35:S35),'Izračun potpore'!U$16/'Izračun potpore'!$C$16*'STRUKTURA PRIHODA'!$D$40),0)</f>
        <v>0</v>
      </c>
      <c r="U35" s="244">
        <f>IF('Izračun potpore'!V16&gt;0,IF(AND('Izračun potpore'!U16&gt;0,'Izračun potpore'!W16=0),$D$40-SUM($D$35:T35),'Izračun potpore'!V$16/'Izračun potpore'!$C$16*'STRUKTURA PRIHODA'!$D$40),0)</f>
        <v>0</v>
      </c>
      <c r="V35" s="244">
        <f>IF('Izračun potpore'!W16&gt;0,IF(AND('Izračun potpore'!V16&gt;0,'Izračun potpore'!X16=0),$D$40-SUM($D$35:U35),'Izračun potpore'!W$16/'Izračun potpore'!$C$16*'STRUKTURA PRIHODA'!$D$40),0)</f>
        <v>0</v>
      </c>
      <c r="W35" s="244">
        <f>IF('Izračun potpore'!X16&gt;0,IF(AND('Izračun potpore'!W16&gt;0,'Izračun potpore'!Y16=0),$D$40-SUM($D$35:V35),'Izračun potpore'!X$16/'Izračun potpore'!$C$16*'STRUKTURA PRIHODA'!$D$40),0)</f>
        <v>0</v>
      </c>
      <c r="Y35" s="312">
        <f>SUM(D35:W35)</f>
        <v>0</v>
      </c>
    </row>
    <row r="36" spans="1:25" ht="28.5" customHeight="1" x14ac:dyDescent="0.2">
      <c r="A36" s="546" t="s">
        <v>200</v>
      </c>
      <c r="B36" s="547"/>
      <c r="C36" s="246"/>
      <c r="D36" s="246"/>
      <c r="E36" s="246"/>
      <c r="F36" s="246"/>
      <c r="G36" s="246"/>
      <c r="H36" s="246"/>
      <c r="I36" s="246"/>
      <c r="J36" s="246"/>
      <c r="K36" s="246"/>
      <c r="L36" s="246"/>
      <c r="M36" s="246"/>
      <c r="N36" s="246"/>
      <c r="O36" s="246"/>
      <c r="P36" s="246"/>
      <c r="Q36" s="246"/>
      <c r="R36" s="246"/>
      <c r="S36" s="246"/>
      <c r="T36" s="246"/>
      <c r="U36" s="246"/>
      <c r="V36" s="246"/>
      <c r="W36" s="246"/>
    </row>
    <row r="37" spans="1:25" ht="43.5" customHeight="1" x14ac:dyDescent="0.2">
      <c r="A37" s="546" t="s">
        <v>201</v>
      </c>
      <c r="B37" s="547"/>
      <c r="C37" s="246"/>
      <c r="D37" s="246"/>
      <c r="E37" s="246"/>
      <c r="F37" s="246"/>
      <c r="G37" s="246"/>
      <c r="H37" s="246"/>
      <c r="I37" s="246"/>
      <c r="J37" s="246"/>
      <c r="K37" s="246"/>
      <c r="L37" s="246"/>
      <c r="M37" s="246"/>
      <c r="N37" s="246"/>
      <c r="O37" s="246"/>
      <c r="P37" s="246"/>
      <c r="Q37" s="246"/>
      <c r="R37" s="246"/>
      <c r="S37" s="246"/>
      <c r="T37" s="246"/>
      <c r="U37" s="246"/>
      <c r="V37" s="246"/>
      <c r="W37" s="246"/>
    </row>
    <row r="38" spans="1:25" ht="16.5" customHeight="1" x14ac:dyDescent="0.2">
      <c r="A38" s="550" t="s">
        <v>202</v>
      </c>
      <c r="B38" s="551"/>
      <c r="C38" s="246"/>
      <c r="D38" s="246"/>
      <c r="E38" s="246"/>
      <c r="F38" s="246"/>
      <c r="G38" s="246"/>
      <c r="H38" s="246"/>
      <c r="I38" s="246"/>
      <c r="J38" s="246"/>
      <c r="K38" s="246"/>
      <c r="L38" s="246"/>
      <c r="M38" s="246"/>
      <c r="N38" s="246"/>
      <c r="O38" s="246"/>
      <c r="P38" s="246"/>
      <c r="Q38" s="246"/>
      <c r="R38" s="246"/>
      <c r="S38" s="246"/>
      <c r="T38" s="246"/>
      <c r="U38" s="246"/>
      <c r="V38" s="246"/>
      <c r="W38" s="246"/>
    </row>
    <row r="39" spans="1:25" ht="21" customHeight="1" x14ac:dyDescent="0.2">
      <c r="A39" s="550" t="s">
        <v>224</v>
      </c>
      <c r="B39" s="551"/>
      <c r="C39" s="248">
        <f t="shared" ref="C39:W39" si="0">SUM(C5:C38)</f>
        <v>0</v>
      </c>
      <c r="D39" s="248">
        <f t="shared" si="0"/>
        <v>0</v>
      </c>
      <c r="E39" s="248">
        <f t="shared" si="0"/>
        <v>0</v>
      </c>
      <c r="F39" s="248">
        <f t="shared" si="0"/>
        <v>0</v>
      </c>
      <c r="G39" s="248">
        <f t="shared" si="0"/>
        <v>0</v>
      </c>
      <c r="H39" s="248">
        <f t="shared" si="0"/>
        <v>0</v>
      </c>
      <c r="I39" s="248">
        <f t="shared" si="0"/>
        <v>0</v>
      </c>
      <c r="J39" s="248">
        <f t="shared" si="0"/>
        <v>0</v>
      </c>
      <c r="K39" s="248">
        <f t="shared" si="0"/>
        <v>0</v>
      </c>
      <c r="L39" s="248">
        <f t="shared" si="0"/>
        <v>0</v>
      </c>
      <c r="M39" s="248">
        <f t="shared" si="0"/>
        <v>0</v>
      </c>
      <c r="N39" s="248">
        <f t="shared" si="0"/>
        <v>0</v>
      </c>
      <c r="O39" s="248">
        <f t="shared" si="0"/>
        <v>0</v>
      </c>
      <c r="P39" s="248">
        <f t="shared" si="0"/>
        <v>0</v>
      </c>
      <c r="Q39" s="248">
        <f t="shared" si="0"/>
        <v>0</v>
      </c>
      <c r="R39" s="248">
        <f t="shared" si="0"/>
        <v>0</v>
      </c>
      <c r="S39" s="248">
        <f t="shared" si="0"/>
        <v>0</v>
      </c>
      <c r="T39" s="248">
        <f t="shared" si="0"/>
        <v>0</v>
      </c>
      <c r="U39" s="248">
        <f t="shared" si="0"/>
        <v>0</v>
      </c>
      <c r="V39" s="248">
        <f t="shared" si="0"/>
        <v>0</v>
      </c>
      <c r="W39" s="248">
        <f t="shared" si="0"/>
        <v>0</v>
      </c>
    </row>
    <row r="40" spans="1:25" ht="15" hidden="1" customHeight="1" x14ac:dyDescent="0.2">
      <c r="A40" s="275" t="s">
        <v>36</v>
      </c>
      <c r="B40" s="275"/>
      <c r="C40" s="275"/>
      <c r="D40" s="276">
        <f>'OSNOVNI PODACI'!B17</f>
        <v>0</v>
      </c>
      <c r="E40" s="277"/>
    </row>
    <row r="41" spans="1:25" ht="16.5" hidden="1" customHeight="1" x14ac:dyDescent="0.2">
      <c r="A41" s="275" t="s">
        <v>39</v>
      </c>
      <c r="B41" s="275"/>
      <c r="C41" s="275"/>
      <c r="D41" s="275">
        <f>'OSNOVNI PODACI'!B18</f>
        <v>0</v>
      </c>
      <c r="E41" s="275">
        <f>'OSNOVNI PODACI'!C18</f>
        <v>0</v>
      </c>
      <c r="F41" s="3" t="s">
        <v>41</v>
      </c>
      <c r="J41" s="312"/>
    </row>
    <row r="42" spans="1:25" ht="57" hidden="1" customHeight="1" x14ac:dyDescent="0.25">
      <c r="A42" s="552" t="s">
        <v>40</v>
      </c>
      <c r="B42" s="552"/>
      <c r="C42" s="278"/>
      <c r="D42" s="279" t="e">
        <f>'OSNOVNI PODACI'!#REF!</f>
        <v>#REF!</v>
      </c>
      <c r="E42" s="278" t="e">
        <f>'OSNOVNI PODACI'!#REF!</f>
        <v>#REF!</v>
      </c>
      <c r="F42" s="278" t="e">
        <f>'OSNOVNI PODACI'!#REF!</f>
        <v>#REF!</v>
      </c>
    </row>
    <row r="43" spans="1:25" s="1" customFormat="1" x14ac:dyDescent="0.2">
      <c r="B43" s="10"/>
      <c r="C43" s="10"/>
      <c r="D43" s="10"/>
      <c r="E43" s="10"/>
      <c r="F43" s="10"/>
      <c r="G43" s="10"/>
      <c r="H43" s="10"/>
      <c r="I43" s="10"/>
      <c r="J43" s="10"/>
      <c r="K43" s="10"/>
      <c r="L43" s="32"/>
      <c r="M43" s="32"/>
      <c r="N43" s="32"/>
      <c r="O43" s="32"/>
      <c r="P43" s="25"/>
    </row>
    <row r="44" spans="1:25" s="1" customFormat="1" hidden="1" x14ac:dyDescent="0.2">
      <c r="B44" s="10"/>
      <c r="C44" s="10"/>
      <c r="D44" s="10"/>
      <c r="E44" s="10"/>
      <c r="F44" s="10"/>
      <c r="G44" s="10"/>
      <c r="H44" s="10"/>
      <c r="I44" s="10"/>
      <c r="J44" s="10"/>
      <c r="K44" s="10"/>
      <c r="L44" s="32"/>
      <c r="M44" s="32"/>
      <c r="N44" s="32"/>
      <c r="O44" s="32"/>
      <c r="P44" s="25"/>
    </row>
    <row r="45" spans="1:25" s="1" customFormat="1" hidden="1" x14ac:dyDescent="0.2">
      <c r="A45" s="484"/>
      <c r="B45" s="484"/>
      <c r="C45" s="10"/>
      <c r="D45" s="10"/>
      <c r="E45" s="10"/>
      <c r="F45" s="10"/>
      <c r="G45" s="10"/>
      <c r="H45" s="10"/>
      <c r="I45" s="10"/>
      <c r="J45" s="10"/>
      <c r="K45" s="10"/>
      <c r="L45" s="32"/>
      <c r="M45" s="32"/>
      <c r="N45" s="32"/>
      <c r="O45" s="32"/>
      <c r="P45" s="25"/>
    </row>
    <row r="46" spans="1:25" s="1" customFormat="1" hidden="1" x14ac:dyDescent="0.2">
      <c r="B46" s="10"/>
      <c r="C46" s="10"/>
      <c r="D46" s="10"/>
      <c r="E46" s="10"/>
      <c r="F46" s="10"/>
      <c r="G46" s="10"/>
      <c r="H46" s="10"/>
      <c r="I46" s="10"/>
      <c r="J46" s="10"/>
      <c r="K46" s="10"/>
      <c r="L46" s="32"/>
      <c r="M46" s="32"/>
      <c r="N46" s="32"/>
      <c r="O46" s="32"/>
      <c r="P46" s="25"/>
    </row>
    <row r="47" spans="1:25" s="1" customFormat="1" hidden="1" x14ac:dyDescent="0.2">
      <c r="B47" s="10"/>
      <c r="C47" s="10"/>
      <c r="D47" s="10"/>
      <c r="E47" s="10"/>
      <c r="F47" s="10"/>
      <c r="G47" s="10"/>
      <c r="H47" s="10"/>
      <c r="I47" s="10"/>
      <c r="J47" s="10"/>
      <c r="K47" s="10"/>
      <c r="L47" s="32"/>
      <c r="M47" s="32"/>
      <c r="N47" s="32"/>
      <c r="O47" s="32"/>
      <c r="P47" s="25"/>
    </row>
    <row r="48" spans="1:25" s="1" customFormat="1" hidden="1" x14ac:dyDescent="0.2">
      <c r="B48" s="10"/>
      <c r="C48" s="10"/>
      <c r="D48" s="10"/>
      <c r="E48" s="10"/>
      <c r="F48" s="10"/>
      <c r="G48" s="10"/>
      <c r="H48" s="10"/>
      <c r="I48" s="10"/>
      <c r="J48" s="10"/>
      <c r="K48" s="10"/>
      <c r="L48" s="32"/>
      <c r="M48" s="32"/>
      <c r="N48" s="32"/>
      <c r="O48" s="32"/>
      <c r="P48" s="25"/>
    </row>
    <row r="49" spans="1:27" s="1" customFormat="1" x14ac:dyDescent="0.2"/>
    <row r="50" spans="1:27" s="1" customFormat="1" ht="14.25" x14ac:dyDescent="0.2">
      <c r="A50" s="549" t="s">
        <v>60</v>
      </c>
      <c r="B50" s="549"/>
      <c r="C50" s="549"/>
      <c r="D50" s="236"/>
      <c r="E50" s="236"/>
    </row>
    <row r="51" spans="1:27" s="134" customFormat="1" ht="24" customHeight="1" x14ac:dyDescent="0.25">
      <c r="A51" s="545" t="s">
        <v>256</v>
      </c>
      <c r="B51" s="545"/>
      <c r="C51" s="545"/>
      <c r="D51" s="545"/>
      <c r="E51" s="545"/>
      <c r="F51" s="545"/>
      <c r="G51" s="545"/>
      <c r="H51" s="545"/>
      <c r="I51" s="545"/>
      <c r="J51" s="545"/>
      <c r="K51" s="545"/>
      <c r="L51" s="545"/>
      <c r="M51" s="545"/>
      <c r="N51" s="1"/>
      <c r="O51" s="1"/>
      <c r="P51" s="1"/>
      <c r="Q51" s="1"/>
      <c r="R51" s="1"/>
      <c r="S51" s="1"/>
      <c r="T51" s="1"/>
      <c r="U51" s="1"/>
      <c r="V51" s="1"/>
      <c r="W51" s="1"/>
      <c r="X51" s="1"/>
      <c r="Y51" s="1"/>
      <c r="Z51" s="1"/>
      <c r="AA51" s="133"/>
    </row>
    <row r="52" spans="1:27" s="26" customFormat="1" ht="42.75" customHeight="1" x14ac:dyDescent="0.2">
      <c r="A52" s="544" t="s">
        <v>257</v>
      </c>
      <c r="B52" s="545"/>
      <c r="C52" s="545"/>
      <c r="D52" s="545"/>
      <c r="E52" s="545"/>
      <c r="F52" s="545"/>
      <c r="G52" s="545"/>
      <c r="H52" s="545"/>
      <c r="I52" s="545"/>
      <c r="J52" s="545"/>
      <c r="K52" s="545"/>
      <c r="L52" s="545"/>
      <c r="M52" s="545"/>
      <c r="N52" s="1"/>
      <c r="O52" s="1"/>
      <c r="P52" s="1"/>
      <c r="Q52" s="1"/>
      <c r="R52" s="1"/>
      <c r="S52" s="1"/>
      <c r="T52" s="1"/>
      <c r="U52" s="1"/>
      <c r="V52" s="1"/>
      <c r="W52" s="1"/>
      <c r="X52" s="1"/>
      <c r="Y52" s="1"/>
      <c r="Z52" s="1"/>
      <c r="AA52" s="114"/>
    </row>
    <row r="53" spans="1:27" s="26" customFormat="1" ht="39.75" customHeight="1" x14ac:dyDescent="0.2">
      <c r="A53" s="544" t="s">
        <v>258</v>
      </c>
      <c r="B53" s="544"/>
      <c r="C53" s="544"/>
      <c r="D53" s="544"/>
      <c r="E53" s="544"/>
      <c r="F53" s="544"/>
      <c r="G53" s="544"/>
      <c r="H53" s="544"/>
      <c r="I53" s="544"/>
      <c r="J53" s="544"/>
      <c r="K53" s="544"/>
      <c r="L53" s="544"/>
      <c r="M53" s="544"/>
      <c r="N53" s="1"/>
      <c r="O53" s="1"/>
      <c r="P53" s="1"/>
      <c r="Q53" s="1"/>
      <c r="R53" s="1"/>
      <c r="S53" s="1"/>
      <c r="T53" s="1"/>
      <c r="U53" s="1"/>
      <c r="V53" s="1"/>
      <c r="W53" s="1"/>
      <c r="X53" s="1"/>
      <c r="Y53" s="1"/>
      <c r="Z53" s="1"/>
      <c r="AA53" s="114"/>
    </row>
    <row r="54" spans="1:27" s="1" customFormat="1" ht="20.25" customHeight="1" x14ac:dyDescent="0.2">
      <c r="A54" s="548" t="s">
        <v>203</v>
      </c>
      <c r="B54" s="548"/>
      <c r="C54" s="548"/>
      <c r="D54" s="548"/>
      <c r="E54" s="548"/>
      <c r="F54" s="548"/>
      <c r="G54" s="548"/>
      <c r="H54" s="548"/>
      <c r="I54" s="548"/>
      <c r="J54" s="548"/>
      <c r="K54" s="548"/>
      <c r="L54" s="548"/>
      <c r="M54" s="548"/>
      <c r="AA54" s="114"/>
    </row>
    <row r="55" spans="1:27" s="28" customFormat="1" ht="45.75" customHeight="1" x14ac:dyDescent="0.2">
      <c r="A55" s="543" t="s">
        <v>237</v>
      </c>
      <c r="B55" s="543"/>
      <c r="C55" s="543"/>
      <c r="D55" s="543"/>
      <c r="E55" s="543"/>
      <c r="F55" s="543"/>
      <c r="G55" s="543"/>
      <c r="H55" s="543"/>
      <c r="I55" s="543"/>
      <c r="J55" s="543"/>
      <c r="K55" s="543"/>
      <c r="L55" s="543"/>
      <c r="M55" s="543"/>
      <c r="N55" s="283"/>
      <c r="O55" s="283"/>
      <c r="P55" s="283"/>
      <c r="Q55" s="283"/>
      <c r="R55" s="283"/>
      <c r="S55" s="283"/>
      <c r="T55" s="283"/>
      <c r="U55" s="283"/>
      <c r="V55" s="283"/>
      <c r="W55" s="283"/>
      <c r="X55" s="284"/>
      <c r="Y55" s="284"/>
      <c r="Z55" s="284"/>
      <c r="AA55" s="284"/>
    </row>
    <row r="56" spans="1:27" s="28" customFormat="1" ht="36" customHeight="1" x14ac:dyDescent="0.2">
      <c r="A56" s="562" t="s">
        <v>225</v>
      </c>
      <c r="B56" s="562"/>
      <c r="C56" s="562"/>
      <c r="D56" s="562"/>
      <c r="E56" s="562"/>
      <c r="F56" s="562"/>
      <c r="G56" s="562"/>
      <c r="H56" s="562"/>
      <c r="I56" s="562"/>
      <c r="J56" s="562"/>
      <c r="K56" s="562"/>
      <c r="L56" s="562"/>
      <c r="M56" s="562"/>
      <c r="N56" s="115"/>
      <c r="O56" s="115"/>
      <c r="P56" s="115"/>
      <c r="Q56" s="115"/>
      <c r="R56" s="115"/>
      <c r="S56" s="115"/>
      <c r="T56" s="115"/>
      <c r="U56" s="115"/>
      <c r="V56" s="115"/>
      <c r="W56" s="115"/>
    </row>
    <row r="57" spans="1:27" s="28" customFormat="1" ht="27.75" customHeight="1" x14ac:dyDescent="0.2">
      <c r="A57" s="389" t="s">
        <v>298</v>
      </c>
      <c r="B57" s="115"/>
      <c r="C57" s="115"/>
      <c r="D57" s="115"/>
      <c r="E57" s="115"/>
      <c r="F57" s="115"/>
      <c r="G57" s="115"/>
      <c r="H57" s="115"/>
      <c r="I57" s="115"/>
      <c r="J57" s="115"/>
      <c r="K57" s="115"/>
      <c r="L57" s="115"/>
      <c r="M57" s="115"/>
      <c r="N57" s="115"/>
      <c r="O57" s="115"/>
      <c r="P57" s="115"/>
      <c r="Q57" s="115"/>
      <c r="R57" s="115"/>
      <c r="S57" s="115"/>
      <c r="T57" s="115"/>
      <c r="U57" s="115"/>
      <c r="V57" s="115"/>
      <c r="W57" s="115"/>
    </row>
    <row r="58" spans="1:27" s="28" customFormat="1" ht="35.25" customHeight="1" x14ac:dyDescent="0.2">
      <c r="A58" s="562"/>
      <c r="B58" s="562"/>
      <c r="C58" s="562"/>
      <c r="D58" s="562"/>
      <c r="E58" s="562"/>
      <c r="F58" s="562"/>
      <c r="G58" s="562"/>
      <c r="H58" s="562"/>
      <c r="I58" s="562"/>
      <c r="J58" s="562"/>
      <c r="K58" s="562"/>
      <c r="L58" s="562"/>
      <c r="M58" s="562"/>
      <c r="N58" s="115"/>
      <c r="O58" s="115"/>
      <c r="P58" s="115"/>
      <c r="Q58" s="115"/>
      <c r="R58" s="115"/>
      <c r="S58" s="115"/>
      <c r="T58" s="115"/>
      <c r="U58" s="115"/>
      <c r="V58" s="115"/>
      <c r="W58" s="115"/>
    </row>
    <row r="59" spans="1:27" s="1" customFormat="1" x14ac:dyDescent="0.2">
      <c r="A59" s="10"/>
      <c r="B59" s="10"/>
      <c r="C59" s="10"/>
      <c r="D59" s="10"/>
      <c r="E59" s="10"/>
      <c r="F59" s="10"/>
      <c r="G59" s="10"/>
      <c r="H59" s="10"/>
      <c r="I59" s="10"/>
      <c r="J59" s="10"/>
      <c r="K59" s="10"/>
      <c r="L59" s="10"/>
      <c r="M59" s="10"/>
      <c r="N59" s="10"/>
      <c r="O59" s="10"/>
      <c r="P59" s="10"/>
      <c r="Q59" s="10"/>
      <c r="R59" s="10"/>
      <c r="S59" s="10"/>
      <c r="T59" s="10"/>
      <c r="U59" s="10"/>
      <c r="V59" s="10"/>
    </row>
    <row r="60" spans="1:27" s="26" customFormat="1" ht="14.25" x14ac:dyDescent="0.2">
      <c r="A60" s="10"/>
      <c r="B60" s="10"/>
      <c r="C60" s="10"/>
      <c r="D60" s="10"/>
      <c r="E60" s="10"/>
      <c r="F60" s="10"/>
      <c r="G60" s="10"/>
      <c r="H60" s="10"/>
      <c r="I60" s="10"/>
      <c r="J60" s="10"/>
      <c r="K60" s="10"/>
      <c r="L60" s="10"/>
      <c r="M60" s="10"/>
      <c r="N60" s="10"/>
      <c r="O60" s="10"/>
      <c r="P60" s="10"/>
      <c r="Q60" s="10"/>
      <c r="R60" s="10"/>
      <c r="S60" s="10"/>
      <c r="T60" s="10"/>
      <c r="U60" s="10"/>
      <c r="V60" s="10"/>
      <c r="W60" s="111"/>
      <c r="X60" s="111"/>
      <c r="Y60" s="111"/>
      <c r="Z60" s="111"/>
      <c r="AA60" s="111"/>
    </row>
    <row r="61" spans="1:27" s="26" customFormat="1" ht="14.25" x14ac:dyDescent="0.2">
      <c r="A61" s="10"/>
      <c r="B61" s="10"/>
      <c r="C61" s="10"/>
      <c r="D61" s="10"/>
      <c r="E61" s="10"/>
      <c r="F61" s="10"/>
      <c r="G61" s="10"/>
      <c r="H61" s="10"/>
      <c r="I61" s="10"/>
      <c r="J61" s="10"/>
      <c r="K61" s="10"/>
      <c r="L61" s="10"/>
      <c r="M61" s="10"/>
      <c r="N61" s="10"/>
      <c r="O61" s="10"/>
      <c r="P61" s="10"/>
      <c r="Q61" s="10"/>
      <c r="R61" s="10"/>
      <c r="S61" s="10"/>
      <c r="T61" s="10"/>
      <c r="U61" s="10"/>
      <c r="V61" s="10"/>
      <c r="W61" s="112"/>
      <c r="X61" s="113"/>
      <c r="Y61" s="114"/>
      <c r="Z61" s="114"/>
      <c r="AA61" s="114"/>
    </row>
    <row r="62" spans="1:27" s="1" customFormat="1" ht="14.25" x14ac:dyDescent="0.2">
      <c r="A62" s="10"/>
      <c r="B62" s="10"/>
      <c r="C62" s="10"/>
      <c r="D62" s="10"/>
      <c r="E62" s="10"/>
      <c r="F62" s="10"/>
      <c r="G62" s="10"/>
      <c r="H62" s="10"/>
      <c r="I62" s="10"/>
      <c r="J62" s="10"/>
      <c r="K62" s="10"/>
      <c r="L62" s="10"/>
      <c r="M62" s="10"/>
      <c r="N62" s="10"/>
      <c r="O62" s="10"/>
      <c r="P62" s="10"/>
      <c r="Q62" s="10"/>
      <c r="R62" s="10"/>
      <c r="S62" s="10"/>
      <c r="T62" s="10"/>
      <c r="U62" s="10"/>
      <c r="V62" s="10"/>
      <c r="W62" s="112"/>
      <c r="X62" s="114"/>
      <c r="Y62" s="114"/>
      <c r="Z62" s="114"/>
      <c r="AA62" s="114"/>
    </row>
    <row r="63" spans="1:27" s="28" customFormat="1" ht="13.5" x14ac:dyDescent="0.2">
      <c r="A63" s="10"/>
      <c r="B63" s="10"/>
      <c r="C63" s="10"/>
      <c r="D63" s="10"/>
      <c r="E63" s="10"/>
      <c r="F63" s="10"/>
      <c r="G63" s="10"/>
      <c r="H63" s="10"/>
      <c r="I63" s="10"/>
      <c r="J63" s="10"/>
      <c r="K63" s="10"/>
      <c r="L63" s="10"/>
      <c r="M63" s="10"/>
      <c r="N63" s="10"/>
      <c r="O63" s="10"/>
      <c r="P63" s="10"/>
      <c r="Q63" s="10"/>
      <c r="R63" s="10"/>
      <c r="S63" s="10"/>
      <c r="T63" s="10"/>
      <c r="U63" s="10"/>
      <c r="V63" s="10"/>
      <c r="W63" s="283"/>
      <c r="X63" s="284"/>
      <c r="Y63" s="284"/>
      <c r="Z63" s="284"/>
      <c r="AA63" s="284"/>
    </row>
    <row r="64" spans="1:27" s="28" customFormat="1" x14ac:dyDescent="0.2">
      <c r="A64" s="10"/>
      <c r="B64" s="10"/>
      <c r="C64" s="10"/>
      <c r="D64" s="10"/>
      <c r="E64" s="10"/>
      <c r="F64" s="10"/>
      <c r="G64" s="10"/>
      <c r="H64" s="10"/>
      <c r="I64" s="10"/>
      <c r="J64" s="10"/>
      <c r="K64" s="10"/>
      <c r="L64" s="10"/>
      <c r="M64" s="10"/>
      <c r="N64" s="10"/>
      <c r="O64" s="10"/>
      <c r="P64" s="10"/>
      <c r="Q64" s="10"/>
      <c r="R64" s="10"/>
      <c r="S64" s="10"/>
      <c r="T64" s="10"/>
      <c r="U64" s="10"/>
      <c r="V64" s="10"/>
      <c r="W64" s="115"/>
    </row>
    <row r="65" spans="1:22" s="1" customFormat="1" x14ac:dyDescent="0.2">
      <c r="A65" s="10"/>
      <c r="B65" s="10"/>
      <c r="C65" s="10"/>
      <c r="D65" s="10"/>
      <c r="E65" s="10"/>
      <c r="F65" s="10"/>
      <c r="G65" s="10"/>
      <c r="H65" s="10"/>
      <c r="I65" s="10"/>
      <c r="J65" s="10"/>
      <c r="K65" s="10"/>
      <c r="L65" s="10"/>
      <c r="M65" s="10"/>
      <c r="N65" s="10"/>
      <c r="O65" s="10"/>
      <c r="P65" s="10"/>
      <c r="Q65" s="10"/>
      <c r="R65" s="10"/>
      <c r="S65" s="10"/>
      <c r="T65" s="10"/>
      <c r="U65" s="10"/>
      <c r="V65" s="10"/>
    </row>
    <row r="66" spans="1:22" s="1" customFormat="1" x14ac:dyDescent="0.2">
      <c r="A66" s="10"/>
      <c r="B66" s="10"/>
      <c r="C66" s="10"/>
      <c r="D66" s="10"/>
      <c r="E66" s="10"/>
      <c r="F66" s="10"/>
      <c r="G66" s="10"/>
      <c r="H66" s="10"/>
      <c r="I66" s="10"/>
      <c r="J66" s="10"/>
      <c r="K66" s="10"/>
      <c r="L66" s="10"/>
      <c r="M66" s="10"/>
      <c r="N66" s="10"/>
      <c r="O66" s="10"/>
      <c r="P66" s="10"/>
      <c r="Q66" s="10"/>
      <c r="R66" s="10"/>
      <c r="S66" s="10"/>
      <c r="T66" s="10"/>
      <c r="U66" s="10"/>
      <c r="V66" s="10"/>
    </row>
    <row r="67" spans="1:22" s="1" customFormat="1" x14ac:dyDescent="0.2">
      <c r="B67" s="10"/>
      <c r="C67" s="10"/>
      <c r="D67" s="10"/>
      <c r="E67" s="10"/>
      <c r="F67" s="10"/>
      <c r="G67" s="10"/>
      <c r="H67" s="10"/>
      <c r="I67" s="32"/>
      <c r="J67" s="32"/>
      <c r="K67" s="32"/>
      <c r="L67" s="32"/>
      <c r="M67" s="32"/>
      <c r="N67" s="32"/>
      <c r="O67" s="32"/>
      <c r="P67" s="25"/>
      <c r="Q67" s="25"/>
      <c r="R67" s="25"/>
      <c r="S67" s="25"/>
    </row>
    <row r="68" spans="1:22" s="1" customFormat="1" x14ac:dyDescent="0.2">
      <c r="B68" s="10"/>
      <c r="C68" s="10"/>
      <c r="D68" s="10"/>
      <c r="E68" s="10"/>
      <c r="F68" s="10"/>
      <c r="G68" s="10"/>
      <c r="H68" s="10"/>
      <c r="I68" s="32"/>
      <c r="J68" s="32"/>
      <c r="K68" s="32"/>
      <c r="L68" s="32"/>
      <c r="M68" s="32"/>
      <c r="N68" s="32"/>
      <c r="O68" s="32"/>
      <c r="P68" s="25"/>
      <c r="Q68" s="25"/>
      <c r="R68" s="25"/>
      <c r="S68" s="25"/>
    </row>
    <row r="69" spans="1:22" s="1" customFormat="1" x14ac:dyDescent="0.2">
      <c r="B69" s="10"/>
      <c r="C69" s="10"/>
      <c r="D69" s="10"/>
      <c r="E69" s="10"/>
      <c r="F69" s="10"/>
      <c r="G69" s="10"/>
      <c r="H69" s="10"/>
      <c r="I69" s="32"/>
      <c r="J69" s="32"/>
      <c r="K69" s="32"/>
      <c r="L69" s="32"/>
      <c r="M69" s="32"/>
      <c r="N69" s="32"/>
      <c r="O69" s="32"/>
      <c r="P69" s="25"/>
      <c r="Q69" s="25"/>
      <c r="R69" s="25"/>
      <c r="S69" s="25"/>
    </row>
    <row r="70" spans="1:22" s="1" customFormat="1" x14ac:dyDescent="0.2">
      <c r="B70" s="10"/>
      <c r="C70" s="10"/>
      <c r="D70" s="10"/>
      <c r="E70" s="10"/>
      <c r="F70" s="10"/>
      <c r="G70" s="10"/>
      <c r="H70" s="10"/>
      <c r="I70" s="32"/>
      <c r="J70" s="32"/>
      <c r="K70" s="32"/>
      <c r="L70" s="32"/>
      <c r="M70" s="32"/>
      <c r="N70" s="32"/>
      <c r="O70" s="32"/>
      <c r="P70" s="25"/>
      <c r="Q70" s="25"/>
      <c r="R70" s="25"/>
      <c r="S70" s="25"/>
    </row>
    <row r="71" spans="1:22" s="1" customFormat="1" x14ac:dyDescent="0.2">
      <c r="B71" s="10"/>
      <c r="C71" s="10"/>
      <c r="D71" s="10"/>
      <c r="E71" s="10"/>
      <c r="F71" s="10"/>
      <c r="G71" s="10"/>
      <c r="H71" s="10"/>
      <c r="I71" s="32"/>
      <c r="J71" s="32"/>
      <c r="K71" s="32"/>
      <c r="L71" s="32"/>
      <c r="M71" s="32"/>
      <c r="N71" s="32"/>
      <c r="O71" s="32"/>
      <c r="P71" s="25"/>
      <c r="Q71" s="25"/>
      <c r="R71" s="25"/>
      <c r="S71" s="25"/>
    </row>
    <row r="72" spans="1:22" s="1" customFormat="1" x14ac:dyDescent="0.2">
      <c r="B72" s="10"/>
      <c r="C72" s="10"/>
      <c r="D72" s="10"/>
      <c r="E72" s="10"/>
      <c r="F72" s="10"/>
      <c r="G72" s="10"/>
      <c r="H72" s="10"/>
      <c r="I72" s="10"/>
      <c r="J72" s="10"/>
      <c r="K72" s="10"/>
      <c r="L72" s="32"/>
      <c r="M72" s="32"/>
      <c r="N72" s="32"/>
      <c r="O72" s="10"/>
    </row>
    <row r="73" spans="1:22" s="1" customFormat="1" x14ac:dyDescent="0.2">
      <c r="B73" s="10"/>
      <c r="C73" s="10"/>
      <c r="D73" s="10"/>
      <c r="E73" s="10"/>
      <c r="F73" s="10"/>
      <c r="G73" s="10"/>
      <c r="H73" s="10"/>
      <c r="I73" s="32"/>
      <c r="J73" s="33"/>
      <c r="K73" s="32"/>
      <c r="L73" s="32"/>
      <c r="M73" s="32"/>
      <c r="N73" s="32"/>
      <c r="O73" s="10"/>
    </row>
    <row r="74" spans="1:22" s="1" customFormat="1" x14ac:dyDescent="0.2">
      <c r="B74" s="10"/>
      <c r="C74" s="10"/>
      <c r="D74" s="10"/>
      <c r="E74" s="10"/>
      <c r="F74" s="10"/>
      <c r="G74" s="10"/>
      <c r="H74" s="10"/>
      <c r="I74" s="32"/>
      <c r="J74" s="33"/>
      <c r="K74" s="32"/>
      <c r="L74" s="32"/>
      <c r="M74" s="32"/>
      <c r="N74" s="32"/>
      <c r="O74" s="10"/>
    </row>
    <row r="75" spans="1:22" s="1" customFormat="1" x14ac:dyDescent="0.2">
      <c r="B75" s="10"/>
      <c r="C75" s="10"/>
      <c r="D75" s="10"/>
      <c r="E75" s="10"/>
      <c r="F75" s="10"/>
      <c r="G75" s="10"/>
      <c r="H75" s="10"/>
      <c r="I75" s="32"/>
      <c r="J75" s="33"/>
      <c r="K75" s="32"/>
      <c r="L75" s="32"/>
      <c r="M75" s="32"/>
      <c r="N75" s="32"/>
      <c r="O75" s="10"/>
    </row>
    <row r="76" spans="1:22" s="1" customFormat="1" x14ac:dyDescent="0.2">
      <c r="B76" s="10"/>
      <c r="C76" s="10"/>
      <c r="D76" s="10"/>
      <c r="E76" s="10"/>
      <c r="F76" s="10"/>
      <c r="G76" s="10"/>
      <c r="H76" s="10"/>
      <c r="I76" s="32"/>
      <c r="J76" s="32"/>
      <c r="K76" s="32"/>
      <c r="L76" s="32"/>
      <c r="M76" s="32"/>
      <c r="N76" s="32"/>
      <c r="O76" s="10"/>
    </row>
    <row r="77" spans="1:22" s="1" customFormat="1" x14ac:dyDescent="0.2">
      <c r="B77" s="10"/>
      <c r="C77" s="10"/>
      <c r="D77" s="32"/>
      <c r="E77" s="33"/>
      <c r="F77" s="10"/>
      <c r="G77" s="10"/>
      <c r="H77" s="10"/>
      <c r="I77" s="32"/>
      <c r="J77" s="32"/>
      <c r="K77" s="32"/>
      <c r="L77" s="32"/>
      <c r="M77" s="32"/>
      <c r="N77" s="32"/>
      <c r="O77" s="10"/>
    </row>
    <row r="78" spans="1:22" s="1" customFormat="1" x14ac:dyDescent="0.2">
      <c r="B78" s="10"/>
      <c r="C78" s="10"/>
      <c r="D78" s="10"/>
      <c r="E78" s="10"/>
      <c r="F78" s="10"/>
      <c r="G78" s="10"/>
      <c r="H78" s="10"/>
      <c r="I78" s="10"/>
      <c r="J78" s="10"/>
      <c r="K78" s="10"/>
      <c r="L78" s="10"/>
      <c r="M78" s="10"/>
      <c r="N78" s="10"/>
      <c r="O78" s="10"/>
    </row>
    <row r="79" spans="1:22" s="1" customFormat="1" x14ac:dyDescent="0.2">
      <c r="B79" s="10"/>
      <c r="C79" s="10"/>
      <c r="D79" s="10"/>
      <c r="E79" s="10"/>
      <c r="F79" s="10"/>
      <c r="G79" s="10"/>
      <c r="H79" s="10"/>
      <c r="I79" s="10"/>
      <c r="J79" s="10"/>
      <c r="K79" s="10"/>
      <c r="L79" s="10"/>
      <c r="M79" s="10"/>
      <c r="N79" s="10"/>
      <c r="O79" s="10"/>
    </row>
    <row r="80" spans="1:22" s="1" customFormat="1" x14ac:dyDescent="0.2">
      <c r="B80" s="10"/>
      <c r="C80" s="10"/>
      <c r="D80" s="10"/>
      <c r="E80" s="10"/>
      <c r="F80" s="10"/>
      <c r="G80" s="10"/>
      <c r="H80" s="10"/>
      <c r="I80" s="10"/>
      <c r="J80" s="10"/>
      <c r="K80" s="10"/>
      <c r="L80" s="10"/>
      <c r="M80" s="10"/>
      <c r="N80" s="10"/>
      <c r="O80" s="10"/>
    </row>
    <row r="81" spans="2:15" s="1" customFormat="1" x14ac:dyDescent="0.2">
      <c r="B81" s="10"/>
      <c r="C81" s="32"/>
      <c r="D81" s="32"/>
      <c r="E81" s="33"/>
      <c r="F81" s="32"/>
      <c r="G81" s="32"/>
      <c r="H81" s="32"/>
      <c r="I81" s="32"/>
      <c r="J81" s="32"/>
      <c r="K81" s="32"/>
      <c r="L81" s="32"/>
      <c r="M81" s="10"/>
      <c r="N81" s="10"/>
      <c r="O81" s="10"/>
    </row>
    <row r="82" spans="2:15" s="1" customFormat="1" x14ac:dyDescent="0.2">
      <c r="B82" s="10"/>
      <c r="C82" s="32"/>
      <c r="D82" s="32"/>
      <c r="E82" s="33"/>
      <c r="F82" s="32"/>
      <c r="G82" s="32"/>
      <c r="H82" s="32"/>
      <c r="I82" s="32"/>
      <c r="J82" s="32"/>
      <c r="K82" s="32"/>
      <c r="L82" s="32"/>
      <c r="M82" s="10"/>
      <c r="N82" s="10"/>
      <c r="O82" s="10"/>
    </row>
    <row r="83" spans="2:15" s="1" customFormat="1" x14ac:dyDescent="0.2">
      <c r="B83" s="10"/>
      <c r="C83" s="32"/>
      <c r="D83" s="32"/>
      <c r="E83" s="33"/>
      <c r="F83" s="32"/>
      <c r="G83" s="32"/>
      <c r="H83" s="32"/>
      <c r="I83" s="32"/>
      <c r="J83" s="32"/>
      <c r="K83" s="32"/>
      <c r="L83" s="32"/>
      <c r="M83" s="10"/>
      <c r="N83" s="10"/>
      <c r="O83" s="10"/>
    </row>
    <row r="84" spans="2:15" s="1" customFormat="1" x14ac:dyDescent="0.2">
      <c r="B84" s="10"/>
      <c r="C84" s="32"/>
      <c r="D84" s="32"/>
      <c r="E84" s="33"/>
      <c r="F84" s="32"/>
      <c r="G84" s="32"/>
      <c r="H84" s="32"/>
      <c r="I84" s="32"/>
      <c r="J84" s="32"/>
      <c r="K84" s="32"/>
      <c r="L84" s="32"/>
      <c r="M84" s="10"/>
      <c r="N84" s="10"/>
      <c r="O84" s="10"/>
    </row>
    <row r="85" spans="2:15" s="1" customFormat="1" x14ac:dyDescent="0.2">
      <c r="B85" s="10"/>
      <c r="C85" s="32"/>
      <c r="D85" s="32"/>
      <c r="E85" s="33"/>
      <c r="F85" s="32"/>
      <c r="G85" s="32"/>
      <c r="H85" s="32"/>
      <c r="I85" s="32"/>
      <c r="J85" s="32"/>
      <c r="K85" s="32"/>
      <c r="L85" s="32"/>
      <c r="M85" s="10"/>
      <c r="N85" s="10"/>
      <c r="O85" s="10"/>
    </row>
    <row r="86" spans="2:15" s="1" customFormat="1" x14ac:dyDescent="0.2">
      <c r="B86" s="10"/>
      <c r="C86" s="32"/>
      <c r="D86" s="32"/>
      <c r="E86" s="33"/>
      <c r="F86" s="32"/>
      <c r="G86" s="32"/>
      <c r="H86" s="32"/>
      <c r="I86" s="32"/>
      <c r="J86" s="33"/>
      <c r="K86" s="32"/>
      <c r="L86" s="32"/>
      <c r="M86" s="10"/>
      <c r="N86" s="10"/>
      <c r="O86" s="10"/>
    </row>
    <row r="87" spans="2:15" s="1" customFormat="1" x14ac:dyDescent="0.2">
      <c r="B87" s="10"/>
      <c r="C87" s="32"/>
      <c r="D87" s="32"/>
      <c r="E87" s="33"/>
      <c r="F87" s="32"/>
      <c r="G87" s="32"/>
      <c r="H87" s="32"/>
      <c r="I87" s="32"/>
      <c r="J87" s="32"/>
      <c r="K87" s="32"/>
      <c r="L87" s="32"/>
      <c r="M87" s="10"/>
      <c r="N87" s="10"/>
      <c r="O87" s="10"/>
    </row>
    <row r="88" spans="2:15" s="1" customFormat="1" x14ac:dyDescent="0.2">
      <c r="B88" s="10"/>
      <c r="C88" s="32"/>
      <c r="D88" s="32"/>
      <c r="E88" s="33"/>
      <c r="F88" s="32"/>
      <c r="G88" s="32"/>
      <c r="H88" s="32"/>
      <c r="I88" s="32"/>
      <c r="J88" s="32"/>
      <c r="K88" s="32"/>
      <c r="L88" s="32"/>
      <c r="M88" s="10"/>
      <c r="N88" s="10"/>
      <c r="O88" s="10"/>
    </row>
    <row r="89" spans="2:15" x14ac:dyDescent="0.2">
      <c r="B89" s="70"/>
      <c r="C89" s="109"/>
      <c r="D89" s="109"/>
      <c r="E89" s="281"/>
      <c r="F89" s="109"/>
      <c r="G89" s="109"/>
      <c r="H89" s="109"/>
      <c r="I89" s="109"/>
      <c r="J89" s="109"/>
      <c r="K89" s="109"/>
      <c r="L89" s="109"/>
      <c r="M89" s="70"/>
      <c r="N89" s="70"/>
      <c r="O89" s="70"/>
    </row>
    <row r="90" spans="2:15" x14ac:dyDescent="0.2">
      <c r="B90" s="70"/>
      <c r="C90" s="109"/>
      <c r="D90" s="109"/>
      <c r="E90" s="281"/>
      <c r="F90" s="109"/>
      <c r="G90" s="109"/>
      <c r="H90" s="109"/>
      <c r="I90" s="109"/>
      <c r="J90" s="109"/>
      <c r="K90" s="109"/>
      <c r="L90" s="109"/>
      <c r="M90" s="70"/>
      <c r="N90" s="70"/>
      <c r="O90" s="70"/>
    </row>
    <row r="91" spans="2:15" x14ac:dyDescent="0.2">
      <c r="B91" s="70"/>
      <c r="C91" s="109"/>
      <c r="D91" s="281"/>
      <c r="E91" s="281"/>
      <c r="F91" s="281"/>
      <c r="G91" s="109"/>
      <c r="H91" s="109"/>
      <c r="I91" s="109"/>
      <c r="J91" s="109"/>
      <c r="K91" s="109"/>
      <c r="L91" s="109"/>
      <c r="M91" s="70"/>
      <c r="N91" s="70"/>
      <c r="O91" s="70"/>
    </row>
    <row r="92" spans="2:15" x14ac:dyDescent="0.2">
      <c r="B92" s="70"/>
      <c r="C92" s="109"/>
      <c r="D92" s="109"/>
      <c r="E92" s="281"/>
      <c r="F92" s="109"/>
      <c r="G92" s="109"/>
      <c r="H92" s="109"/>
      <c r="I92" s="109"/>
      <c r="J92" s="109"/>
      <c r="K92" s="109"/>
      <c r="L92" s="109"/>
      <c r="M92" s="70"/>
      <c r="N92" s="70"/>
      <c r="O92" s="70"/>
    </row>
    <row r="93" spans="2:15" x14ac:dyDescent="0.2">
      <c r="B93" s="70"/>
      <c r="C93" s="109"/>
      <c r="D93" s="109"/>
      <c r="E93" s="281"/>
      <c r="F93" s="109"/>
      <c r="G93" s="109"/>
      <c r="H93" s="109"/>
      <c r="I93" s="109"/>
      <c r="J93" s="109"/>
      <c r="K93" s="109"/>
      <c r="L93" s="109"/>
      <c r="M93" s="70"/>
      <c r="N93" s="70"/>
      <c r="O93" s="70"/>
    </row>
    <row r="94" spans="2:15" x14ac:dyDescent="0.2">
      <c r="B94" s="70"/>
      <c r="C94" s="109"/>
      <c r="D94" s="109"/>
      <c r="E94" s="281"/>
      <c r="F94" s="109"/>
      <c r="G94" s="109"/>
      <c r="H94" s="109"/>
      <c r="I94" s="109"/>
      <c r="J94" s="109"/>
      <c r="K94" s="109"/>
      <c r="L94" s="109"/>
      <c r="M94" s="70"/>
      <c r="N94" s="70"/>
      <c r="O94" s="70"/>
    </row>
    <row r="95" spans="2:15" x14ac:dyDescent="0.2">
      <c r="E95" s="282"/>
    </row>
  </sheetData>
  <sheetProtection algorithmName="SHA-512" hashValue="YrMZYkOjlU0wtAOk4JpDCdVddlJtE9NIfd+lOP8vVEdIsr7l2HAtvoPW4SnmcHvDj3tXe+VT/eGcB0OQuA1UOA==" saltValue="4gH5ggH8AoYAT0BTMgFKyw==" spinCount="100000" sheet="1" objects="1" scenarios="1" formatCells="0" formatColumns="0" formatRows="0"/>
  <mergeCells count="49">
    <mergeCell ref="A58:M58"/>
    <mergeCell ref="A17:B17"/>
    <mergeCell ref="A12:B12"/>
    <mergeCell ref="A21:B21"/>
    <mergeCell ref="A56:M56"/>
    <mergeCell ref="A14:B14"/>
    <mergeCell ref="A16:B16"/>
    <mergeCell ref="A18:B18"/>
    <mergeCell ref="A32:B32"/>
    <mergeCell ref="A38:B38"/>
    <mergeCell ref="A33:B33"/>
    <mergeCell ref="A30:B30"/>
    <mergeCell ref="A19:B19"/>
    <mergeCell ref="A22:B22"/>
    <mergeCell ref="A25:B25"/>
    <mergeCell ref="A20:B20"/>
    <mergeCell ref="D2:M2"/>
    <mergeCell ref="A6:B6"/>
    <mergeCell ref="A8:B8"/>
    <mergeCell ref="A10:B10"/>
    <mergeCell ref="A3:B4"/>
    <mergeCell ref="C3:C4"/>
    <mergeCell ref="A1:C2"/>
    <mergeCell ref="A5:B5"/>
    <mergeCell ref="A9:B9"/>
    <mergeCell ref="A7:B7"/>
    <mergeCell ref="A11:B11"/>
    <mergeCell ref="A55:M55"/>
    <mergeCell ref="A52:M52"/>
    <mergeCell ref="A37:B37"/>
    <mergeCell ref="A53:M53"/>
    <mergeCell ref="A54:M54"/>
    <mergeCell ref="A50:C50"/>
    <mergeCell ref="A39:B39"/>
    <mergeCell ref="A34:B34"/>
    <mergeCell ref="A35:B35"/>
    <mergeCell ref="A45:B45"/>
    <mergeCell ref="A51:M51"/>
    <mergeCell ref="A42:B42"/>
    <mergeCell ref="A36:B36"/>
    <mergeCell ref="A23:B23"/>
    <mergeCell ref="A26:B26"/>
    <mergeCell ref="A31:B31"/>
    <mergeCell ref="A28:B28"/>
    <mergeCell ref="A24:B24"/>
    <mergeCell ref="A15:B15"/>
    <mergeCell ref="A13:B13"/>
    <mergeCell ref="A27:B27"/>
    <mergeCell ref="A29:B29"/>
  </mergeCells>
  <phoneticPr fontId="0" type="noConversion"/>
  <pageMargins left="0.70866141732283472" right="0.70866141732283472" top="0.74803149606299213" bottom="0.74803149606299213" header="0.31496062992125984" footer="0.31496062992125984"/>
  <pageSetup paperSize="9" scale="40" orientation="landscape" r:id="rId1"/>
  <headerFooter>
    <oddFooter>&amp;LL8_PB_O3_v1.1_20171222</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Y125"/>
  <sheetViews>
    <sheetView view="pageBreakPreview" zoomScaleSheetLayoutView="100" workbookViewId="0">
      <selection activeCell="M8" sqref="M8"/>
    </sheetView>
  </sheetViews>
  <sheetFormatPr defaultRowHeight="12.75" x14ac:dyDescent="0.2"/>
  <cols>
    <col min="1" max="1" width="21.28515625" style="3" customWidth="1"/>
    <col min="2" max="2" width="10.140625" style="3" customWidth="1"/>
    <col min="3" max="3" width="16.28515625" style="3" customWidth="1"/>
    <col min="4" max="4" width="11.28515625" style="3" customWidth="1"/>
    <col min="5" max="5" width="11.28515625" style="3" bestFit="1" customWidth="1"/>
    <col min="6" max="10" width="11.42578125" style="3" customWidth="1"/>
    <col min="11" max="11" width="10.5703125" style="3" customWidth="1"/>
    <col min="12" max="18" width="9.85546875" style="3" customWidth="1"/>
    <col min="19" max="24" width="8.7109375" style="3" bestFit="1" customWidth="1"/>
    <col min="25" max="25" width="14.140625" style="3" customWidth="1"/>
    <col min="26" max="16384" width="9.140625" style="70"/>
  </cols>
  <sheetData>
    <row r="1" spans="1:25" x14ac:dyDescent="0.2">
      <c r="A1" s="293"/>
      <c r="B1" s="9"/>
      <c r="C1" s="9"/>
      <c r="D1" s="9"/>
      <c r="E1" s="9"/>
      <c r="F1" s="9"/>
      <c r="G1" s="9"/>
      <c r="H1" s="9"/>
      <c r="I1" s="9"/>
      <c r="J1" s="9"/>
      <c r="K1" s="9"/>
      <c r="L1" s="9"/>
      <c r="M1" s="9"/>
      <c r="N1" s="9"/>
      <c r="O1" s="9"/>
      <c r="P1" s="9"/>
      <c r="Q1" s="1"/>
      <c r="R1" s="1"/>
      <c r="S1" s="1"/>
      <c r="T1" s="1"/>
      <c r="U1" s="1"/>
      <c r="V1" s="1"/>
    </row>
    <row r="2" spans="1:25" ht="12.75" customHeight="1" thickBot="1" x14ac:dyDescent="0.25">
      <c r="A2" s="293" t="s">
        <v>89</v>
      </c>
      <c r="B2" s="1"/>
      <c r="C2" s="65" t="s">
        <v>87</v>
      </c>
      <c r="D2" s="65" t="s">
        <v>88</v>
      </c>
      <c r="E2" s="9"/>
      <c r="F2" s="9"/>
      <c r="G2" s="9"/>
      <c r="H2" s="9"/>
      <c r="I2" s="9"/>
      <c r="J2" s="9"/>
      <c r="K2" s="9"/>
      <c r="L2" s="9"/>
      <c r="M2" s="9"/>
      <c r="N2" s="9"/>
      <c r="O2" s="9"/>
      <c r="P2" s="9"/>
      <c r="Q2" s="9"/>
      <c r="R2" s="9"/>
      <c r="S2" s="9"/>
      <c r="T2" s="9"/>
      <c r="U2" s="9"/>
      <c r="V2" s="9"/>
      <c r="W2" s="69"/>
      <c r="X2" s="69"/>
    </row>
    <row r="3" spans="1:25" s="285" customFormat="1" ht="12.75" customHeight="1" thickTop="1" thickBot="1" x14ac:dyDescent="0.25">
      <c r="A3" s="583" t="s">
        <v>90</v>
      </c>
      <c r="B3" s="583"/>
      <c r="C3" s="66">
        <v>1</v>
      </c>
      <c r="D3" s="66">
        <v>2018</v>
      </c>
      <c r="E3" s="4"/>
      <c r="F3" s="5"/>
      <c r="G3" s="584" t="s">
        <v>191</v>
      </c>
      <c r="H3" s="585"/>
      <c r="I3" s="585"/>
      <c r="J3" s="585"/>
      <c r="K3" s="585"/>
      <c r="L3" s="585"/>
      <c r="M3" s="585"/>
      <c r="N3" s="585"/>
      <c r="O3" s="4"/>
      <c r="P3" s="4"/>
      <c r="Q3" s="6"/>
      <c r="R3" s="7"/>
      <c r="S3" s="7"/>
      <c r="T3" s="7"/>
      <c r="U3" s="7"/>
      <c r="V3" s="7"/>
      <c r="W3" s="286"/>
      <c r="X3" s="286"/>
      <c r="Y3" s="286"/>
    </row>
    <row r="4" spans="1:25" s="285" customFormat="1" ht="12.75" customHeight="1" thickTop="1" thickBot="1" x14ac:dyDescent="0.25">
      <c r="A4" s="583" t="s">
        <v>91</v>
      </c>
      <c r="B4" s="583"/>
      <c r="C4" s="66">
        <v>1</v>
      </c>
      <c r="D4" s="66">
        <v>2018</v>
      </c>
      <c r="E4" s="4"/>
      <c r="F4" s="5"/>
      <c r="G4" s="585"/>
      <c r="H4" s="585"/>
      <c r="I4" s="585"/>
      <c r="J4" s="585"/>
      <c r="K4" s="585"/>
      <c r="L4" s="585"/>
      <c r="M4" s="585"/>
      <c r="N4" s="585"/>
      <c r="O4" s="4"/>
      <c r="P4" s="4"/>
      <c r="Q4" s="6"/>
      <c r="R4" s="7"/>
      <c r="S4" s="7"/>
      <c r="T4" s="7"/>
      <c r="U4" s="7"/>
      <c r="V4" s="7"/>
      <c r="W4" s="286"/>
      <c r="X4" s="286"/>
      <c r="Y4" s="286"/>
    </row>
    <row r="5" spans="1:25" s="285" customFormat="1" ht="12.75" customHeight="1" thickTop="1" thickBot="1" x14ac:dyDescent="0.25">
      <c r="A5" s="583" t="s">
        <v>92</v>
      </c>
      <c r="B5" s="583"/>
      <c r="C5" s="66">
        <v>1</v>
      </c>
      <c r="D5" s="66">
        <v>2018</v>
      </c>
      <c r="E5" s="4"/>
      <c r="F5" s="5"/>
      <c r="G5" s="585"/>
      <c r="H5" s="585"/>
      <c r="I5" s="585"/>
      <c r="J5" s="585"/>
      <c r="K5" s="585"/>
      <c r="L5" s="585"/>
      <c r="M5" s="585"/>
      <c r="N5" s="585"/>
      <c r="O5" s="4"/>
      <c r="P5" s="4"/>
      <c r="Q5" s="6"/>
      <c r="R5" s="7"/>
      <c r="S5" s="7"/>
      <c r="T5" s="7"/>
      <c r="U5" s="7"/>
      <c r="V5" s="7"/>
      <c r="W5" s="286"/>
      <c r="X5" s="286"/>
      <c r="Y5" s="286"/>
    </row>
    <row r="6" spans="1:25" s="285" customFormat="1" ht="12.75" hidden="1" customHeight="1" thickTop="1" thickBot="1" x14ac:dyDescent="0.25">
      <c r="A6" s="583" t="s">
        <v>252</v>
      </c>
      <c r="B6" s="583"/>
      <c r="C6" s="66">
        <v>1</v>
      </c>
      <c r="D6" s="66">
        <v>2018</v>
      </c>
      <c r="E6" s="4"/>
      <c r="F6" s="4"/>
      <c r="G6" s="585"/>
      <c r="H6" s="585"/>
      <c r="I6" s="585"/>
      <c r="J6" s="585"/>
      <c r="K6" s="585"/>
      <c r="L6" s="585"/>
      <c r="M6" s="585"/>
      <c r="N6" s="585"/>
      <c r="O6" s="4"/>
      <c r="P6" s="4"/>
      <c r="Q6" s="6"/>
      <c r="R6" s="10"/>
      <c r="S6" s="7"/>
      <c r="T6" s="7"/>
      <c r="U6" s="7"/>
      <c r="V6" s="7"/>
      <c r="W6" s="286"/>
      <c r="X6" s="286"/>
      <c r="Y6" s="286"/>
    </row>
    <row r="7" spans="1:25" s="285" customFormat="1" ht="12.75" customHeight="1" thickTop="1" thickBot="1" x14ac:dyDescent="0.25">
      <c r="A7" s="583" t="s">
        <v>332</v>
      </c>
      <c r="B7" s="583"/>
      <c r="C7" s="66">
        <v>1</v>
      </c>
      <c r="D7" s="66">
        <v>2018</v>
      </c>
      <c r="E7" s="4"/>
      <c r="F7" s="4"/>
      <c r="G7" s="585"/>
      <c r="H7" s="585"/>
      <c r="I7" s="585"/>
      <c r="J7" s="585"/>
      <c r="K7" s="585"/>
      <c r="L7" s="585"/>
      <c r="M7" s="585"/>
      <c r="N7" s="585"/>
      <c r="O7" s="4"/>
      <c r="P7" s="4"/>
      <c r="Q7" s="6"/>
      <c r="R7" s="7"/>
      <c r="S7" s="7"/>
      <c r="T7" s="7"/>
      <c r="U7" s="7"/>
      <c r="V7" s="7"/>
      <c r="W7" s="286"/>
      <c r="X7" s="286"/>
      <c r="Y7" s="286"/>
    </row>
    <row r="8" spans="1:25" s="285" customFormat="1" ht="12.75" customHeight="1" thickTop="1" thickBot="1" x14ac:dyDescent="0.25">
      <c r="A8" s="563" t="s">
        <v>333</v>
      </c>
      <c r="B8" s="564"/>
      <c r="C8" s="66">
        <v>1</v>
      </c>
      <c r="D8" s="66">
        <v>2018</v>
      </c>
      <c r="E8" s="4"/>
      <c r="F8" s="4"/>
      <c r="G8" s="4"/>
      <c r="H8" s="4"/>
      <c r="I8" s="4"/>
      <c r="J8" s="4"/>
      <c r="K8" s="4"/>
      <c r="L8" s="4"/>
      <c r="M8" s="4"/>
      <c r="N8" s="4"/>
      <c r="O8" s="4"/>
      <c r="P8" s="4"/>
      <c r="Q8" s="6"/>
      <c r="R8" s="7"/>
      <c r="S8" s="7"/>
      <c r="T8" s="7"/>
      <c r="U8" s="7"/>
      <c r="V8" s="7"/>
      <c r="W8" s="286"/>
      <c r="X8" s="286"/>
      <c r="Y8" s="286"/>
    </row>
    <row r="9" spans="1:25" s="285" customFormat="1" ht="12.75" customHeight="1" thickTop="1" thickBot="1" x14ac:dyDescent="0.25">
      <c r="A9" s="563" t="s">
        <v>334</v>
      </c>
      <c r="B9" s="564"/>
      <c r="C9" s="66">
        <v>1</v>
      </c>
      <c r="D9" s="66">
        <v>2018</v>
      </c>
      <c r="E9" s="4"/>
      <c r="F9" s="4"/>
      <c r="G9" s="4"/>
      <c r="H9" s="4"/>
      <c r="I9" s="4"/>
      <c r="J9" s="4"/>
      <c r="K9" s="4"/>
      <c r="L9" s="4"/>
      <c r="M9" s="4"/>
      <c r="N9" s="4"/>
      <c r="O9" s="4"/>
      <c r="P9" s="4"/>
      <c r="Q9" s="6"/>
      <c r="R9" s="7"/>
      <c r="S9" s="7"/>
      <c r="T9" s="7"/>
      <c r="U9" s="7"/>
      <c r="V9" s="7"/>
      <c r="W9" s="286"/>
      <c r="X9" s="286"/>
      <c r="Y9" s="286"/>
    </row>
    <row r="10" spans="1:25" s="285" customFormat="1" ht="12.75" customHeight="1" thickTop="1" thickBot="1" x14ac:dyDescent="0.25">
      <c r="A10" s="563" t="s">
        <v>335</v>
      </c>
      <c r="B10" s="564"/>
      <c r="C10" s="66">
        <v>1</v>
      </c>
      <c r="D10" s="66">
        <v>2018</v>
      </c>
      <c r="E10" s="4"/>
      <c r="F10" s="4"/>
      <c r="G10" s="4"/>
      <c r="H10" s="4"/>
      <c r="I10" s="4"/>
      <c r="J10" s="4"/>
      <c r="K10" s="4"/>
      <c r="L10" s="4"/>
      <c r="M10" s="4"/>
      <c r="N10" s="4"/>
      <c r="O10" s="4"/>
      <c r="P10" s="4"/>
      <c r="Q10" s="6"/>
      <c r="R10" s="7"/>
      <c r="S10" s="7"/>
      <c r="T10" s="7"/>
      <c r="U10" s="7"/>
      <c r="V10" s="7"/>
      <c r="W10" s="286"/>
      <c r="X10" s="286"/>
      <c r="Y10" s="286"/>
    </row>
    <row r="11" spans="1:25" s="285" customFormat="1" ht="12.75" customHeight="1" thickTop="1" thickBot="1" x14ac:dyDescent="0.25">
      <c r="A11" s="563" t="s">
        <v>336</v>
      </c>
      <c r="B11" s="564"/>
      <c r="C11" s="66">
        <v>1</v>
      </c>
      <c r="D11" s="66">
        <v>2018</v>
      </c>
      <c r="E11" s="6"/>
      <c r="F11" s="6"/>
      <c r="G11" s="4"/>
      <c r="H11" s="4"/>
      <c r="I11" s="4"/>
      <c r="J11" s="4"/>
      <c r="K11" s="4"/>
      <c r="L11" s="4"/>
      <c r="M11" s="4"/>
      <c r="N11" s="4"/>
      <c r="O11" s="4"/>
      <c r="P11" s="4"/>
      <c r="Q11" s="6"/>
      <c r="R11" s="7"/>
      <c r="S11" s="7"/>
      <c r="T11" s="7"/>
      <c r="U11" s="7"/>
      <c r="V11" s="7"/>
      <c r="W11" s="286"/>
      <c r="X11" s="286"/>
      <c r="Y11" s="286"/>
    </row>
    <row r="12" spans="1:25" s="81" customFormat="1" ht="42" hidden="1" thickTop="1" thickBot="1" x14ac:dyDescent="0.25">
      <c r="A12" s="210"/>
      <c r="B12" s="210"/>
      <c r="C12" s="287"/>
      <c r="D12" s="287"/>
      <c r="E12" s="288" t="s">
        <v>37</v>
      </c>
      <c r="F12" s="289">
        <f>'OSNOVNI PODACI'!B13</f>
        <v>20</v>
      </c>
      <c r="G12" s="80"/>
      <c r="H12" s="80"/>
      <c r="I12" s="80"/>
      <c r="J12" s="80"/>
      <c r="K12" s="80"/>
      <c r="L12" s="80"/>
      <c r="M12" s="80"/>
      <c r="N12" s="80"/>
      <c r="O12" s="80"/>
      <c r="P12" s="80"/>
      <c r="R12" s="82"/>
      <c r="S12" s="82"/>
      <c r="T12" s="82"/>
      <c r="U12" s="82"/>
      <c r="V12" s="82"/>
      <c r="W12" s="82"/>
      <c r="X12" s="82"/>
      <c r="Y12" s="82"/>
    </row>
    <row r="13" spans="1:25" ht="18.75" customHeight="1" thickTop="1" thickBot="1" x14ac:dyDescent="0.25">
      <c r="A13" s="183" t="s">
        <v>93</v>
      </c>
      <c r="B13" s="184"/>
      <c r="C13" s="184"/>
      <c r="D13" s="185"/>
      <c r="E13" s="186">
        <f t="shared" ref="E13:Y13" si="0">E17+E41</f>
        <v>0</v>
      </c>
      <c r="F13" s="186">
        <f t="shared" si="0"/>
        <v>0</v>
      </c>
      <c r="G13" s="186">
        <f t="shared" si="0"/>
        <v>0</v>
      </c>
      <c r="H13" s="186">
        <f t="shared" si="0"/>
        <v>0</v>
      </c>
      <c r="I13" s="186">
        <f t="shared" si="0"/>
        <v>0</v>
      </c>
      <c r="J13" s="186">
        <f t="shared" si="0"/>
        <v>0</v>
      </c>
      <c r="K13" s="186">
        <f t="shared" si="0"/>
        <v>0</v>
      </c>
      <c r="L13" s="186">
        <f t="shared" si="0"/>
        <v>0</v>
      </c>
      <c r="M13" s="186">
        <f t="shared" si="0"/>
        <v>0</v>
      </c>
      <c r="N13" s="186">
        <f t="shared" si="0"/>
        <v>0</v>
      </c>
      <c r="O13" s="186">
        <f t="shared" si="0"/>
        <v>0</v>
      </c>
      <c r="P13" s="186">
        <f t="shared" si="0"/>
        <v>0</v>
      </c>
      <c r="Q13" s="186">
        <f t="shared" si="0"/>
        <v>0</v>
      </c>
      <c r="R13" s="186">
        <f t="shared" si="0"/>
        <v>0</v>
      </c>
      <c r="S13" s="186">
        <f t="shared" si="0"/>
        <v>0</v>
      </c>
      <c r="T13" s="186">
        <f t="shared" si="0"/>
        <v>0</v>
      </c>
      <c r="U13" s="186">
        <f t="shared" si="0"/>
        <v>0</v>
      </c>
      <c r="V13" s="186">
        <f t="shared" si="0"/>
        <v>0</v>
      </c>
      <c r="W13" s="186">
        <f t="shared" si="0"/>
        <v>0</v>
      </c>
      <c r="X13" s="186">
        <f t="shared" si="0"/>
        <v>0</v>
      </c>
      <c r="Y13" s="186">
        <f t="shared" si="0"/>
        <v>0</v>
      </c>
    </row>
    <row r="14" spans="1:25" ht="16.5" customHeight="1" thickTop="1" x14ac:dyDescent="0.2">
      <c r="A14" s="209"/>
      <c r="B14" s="187"/>
      <c r="C14" s="187"/>
      <c r="D14" s="187"/>
      <c r="E14" s="565" t="s">
        <v>160</v>
      </c>
      <c r="F14" s="565"/>
      <c r="G14" s="565"/>
      <c r="H14" s="565"/>
      <c r="I14" s="565"/>
      <c r="J14" s="565"/>
      <c r="K14" s="565"/>
      <c r="L14" s="565"/>
      <c r="M14" s="565"/>
      <c r="N14" s="565"/>
      <c r="O14" s="565"/>
      <c r="P14" s="565"/>
      <c r="Q14" s="565"/>
      <c r="R14" s="565"/>
      <c r="S14" s="565"/>
      <c r="T14" s="565"/>
      <c r="U14" s="565"/>
      <c r="V14" s="565"/>
      <c r="W14" s="565"/>
      <c r="X14" s="565"/>
      <c r="Y14" s="565"/>
    </row>
    <row r="15" spans="1:25" ht="27.75" customHeight="1" x14ac:dyDescent="0.2">
      <c r="A15" s="579" t="s">
        <v>6</v>
      </c>
      <c r="B15" s="580"/>
      <c r="C15" s="254" t="s">
        <v>7</v>
      </c>
      <c r="D15" s="254" t="s">
        <v>8</v>
      </c>
      <c r="E15" s="182">
        <f>'STRUKTURA PROIZVODNJE I USLUGA'!D3</f>
        <v>2017</v>
      </c>
      <c r="F15" s="182">
        <f>'STRUKTURA PROIZVODNJE I USLUGA'!E3</f>
        <v>2018</v>
      </c>
      <c r="G15" s="182">
        <f>'STRUKTURA PROIZVODNJE I USLUGA'!F3</f>
        <v>2019</v>
      </c>
      <c r="H15" s="182">
        <f>'STRUKTURA PROIZVODNJE I USLUGA'!G3</f>
        <v>2020</v>
      </c>
      <c r="I15" s="182">
        <f>'STRUKTURA PROIZVODNJE I USLUGA'!H3</f>
        <v>2021</v>
      </c>
      <c r="J15" s="182">
        <f>'STRUKTURA PROIZVODNJE I USLUGA'!I3</f>
        <v>2022</v>
      </c>
      <c r="K15" s="182">
        <f>'STRUKTURA PROIZVODNJE I USLUGA'!J3</f>
        <v>2023</v>
      </c>
      <c r="L15" s="182">
        <f>'STRUKTURA PROIZVODNJE I USLUGA'!K3</f>
        <v>2024</v>
      </c>
      <c r="M15" s="182">
        <f>'STRUKTURA PROIZVODNJE I USLUGA'!L3</f>
        <v>2025</v>
      </c>
      <c r="N15" s="182">
        <f>'STRUKTURA PROIZVODNJE I USLUGA'!M3</f>
        <v>2026</v>
      </c>
      <c r="O15" s="182">
        <f>'STRUKTURA PROIZVODNJE I USLUGA'!N3</f>
        <v>2027</v>
      </c>
      <c r="P15" s="182">
        <f>'STRUKTURA PROIZVODNJE I USLUGA'!O3</f>
        <v>2028</v>
      </c>
      <c r="Q15" s="182">
        <f>'STRUKTURA PROIZVODNJE I USLUGA'!P3</f>
        <v>2029</v>
      </c>
      <c r="R15" s="182">
        <f>'STRUKTURA PROIZVODNJE I USLUGA'!Q3</f>
        <v>2030</v>
      </c>
      <c r="S15" s="182">
        <f>'STRUKTURA PROIZVODNJE I USLUGA'!R3</f>
        <v>2031</v>
      </c>
      <c r="T15" s="182">
        <f>'STRUKTURA PROIZVODNJE I USLUGA'!S3</f>
        <v>2032</v>
      </c>
      <c r="U15" s="182">
        <f>'STRUKTURA PROIZVODNJE I USLUGA'!T3</f>
        <v>2033</v>
      </c>
      <c r="V15" s="182">
        <f>'STRUKTURA PROIZVODNJE I USLUGA'!U3</f>
        <v>2034</v>
      </c>
      <c r="W15" s="182">
        <f>'STRUKTURA PROIZVODNJE I USLUGA'!V3</f>
        <v>2035</v>
      </c>
      <c r="X15" s="182">
        <f>'STRUKTURA PROIZVODNJE I USLUGA'!W3</f>
        <v>2036</v>
      </c>
      <c r="Y15" s="500" t="s">
        <v>9</v>
      </c>
    </row>
    <row r="16" spans="1:25" ht="20.25" customHeight="1" x14ac:dyDescent="0.2">
      <c r="A16" s="257"/>
      <c r="B16" s="258"/>
      <c r="C16" s="259"/>
      <c r="D16" s="259"/>
      <c r="E16" s="188">
        <v>1</v>
      </c>
      <c r="F16" s="188">
        <v>2</v>
      </c>
      <c r="G16" s="188">
        <v>3</v>
      </c>
      <c r="H16" s="188">
        <v>4</v>
      </c>
      <c r="I16" s="188">
        <v>5</v>
      </c>
      <c r="J16" s="188">
        <v>6</v>
      </c>
      <c r="K16" s="188">
        <v>7</v>
      </c>
      <c r="L16" s="188">
        <v>8</v>
      </c>
      <c r="M16" s="188">
        <v>9</v>
      </c>
      <c r="N16" s="188">
        <v>10</v>
      </c>
      <c r="O16" s="188">
        <v>11</v>
      </c>
      <c r="P16" s="188">
        <v>12</v>
      </c>
      <c r="Q16" s="188">
        <v>13</v>
      </c>
      <c r="R16" s="188">
        <v>14</v>
      </c>
      <c r="S16" s="188">
        <v>15</v>
      </c>
      <c r="T16" s="188">
        <v>16</v>
      </c>
      <c r="U16" s="188">
        <v>17</v>
      </c>
      <c r="V16" s="188">
        <v>18</v>
      </c>
      <c r="W16" s="188">
        <v>19</v>
      </c>
      <c r="X16" s="260">
        <v>20</v>
      </c>
      <c r="Y16" s="501"/>
    </row>
    <row r="17" spans="1:25" ht="27" customHeight="1" thickBot="1" x14ac:dyDescent="0.25">
      <c r="A17" s="586" t="s">
        <v>94</v>
      </c>
      <c r="B17" s="587"/>
      <c r="C17" s="189">
        <f>SUM(C19:C37)</f>
        <v>0</v>
      </c>
      <c r="D17" s="249"/>
      <c r="E17" s="189">
        <f t="shared" ref="E17:X17" si="1">SUM(E19:E37)</f>
        <v>0</v>
      </c>
      <c r="F17" s="189">
        <f t="shared" si="1"/>
        <v>0</v>
      </c>
      <c r="G17" s="189">
        <f t="shared" si="1"/>
        <v>0</v>
      </c>
      <c r="H17" s="189">
        <f t="shared" si="1"/>
        <v>0</v>
      </c>
      <c r="I17" s="189">
        <f t="shared" si="1"/>
        <v>0</v>
      </c>
      <c r="J17" s="189">
        <f t="shared" si="1"/>
        <v>0</v>
      </c>
      <c r="K17" s="189">
        <f t="shared" si="1"/>
        <v>0</v>
      </c>
      <c r="L17" s="189">
        <f t="shared" si="1"/>
        <v>0</v>
      </c>
      <c r="M17" s="189">
        <f t="shared" si="1"/>
        <v>0</v>
      </c>
      <c r="N17" s="189">
        <f t="shared" si="1"/>
        <v>0</v>
      </c>
      <c r="O17" s="189">
        <f t="shared" si="1"/>
        <v>0</v>
      </c>
      <c r="P17" s="189">
        <f t="shared" si="1"/>
        <v>0</v>
      </c>
      <c r="Q17" s="189">
        <f t="shared" si="1"/>
        <v>0</v>
      </c>
      <c r="R17" s="189">
        <f t="shared" si="1"/>
        <v>0</v>
      </c>
      <c r="S17" s="189">
        <f t="shared" si="1"/>
        <v>0</v>
      </c>
      <c r="T17" s="189">
        <f t="shared" si="1"/>
        <v>0</v>
      </c>
      <c r="U17" s="189">
        <f t="shared" si="1"/>
        <v>0</v>
      </c>
      <c r="V17" s="189">
        <f t="shared" si="1"/>
        <v>0</v>
      </c>
      <c r="W17" s="189">
        <f t="shared" si="1"/>
        <v>0</v>
      </c>
      <c r="X17" s="190">
        <f t="shared" si="1"/>
        <v>0</v>
      </c>
      <c r="Y17" s="191">
        <f>SUM(Y18:Y37)</f>
        <v>0</v>
      </c>
    </row>
    <row r="18" spans="1:25" ht="15.75" customHeight="1" thickTop="1" x14ac:dyDescent="0.2">
      <c r="A18" s="588" t="s">
        <v>168</v>
      </c>
      <c r="B18" s="589"/>
      <c r="C18" s="192">
        <f>'STRUKTURA I IZVORI ULAGANJA'!G6</f>
        <v>0</v>
      </c>
      <c r="D18" s="250"/>
      <c r="E18" s="192"/>
      <c r="F18" s="192"/>
      <c r="G18" s="192"/>
      <c r="H18" s="192"/>
      <c r="I18" s="192"/>
      <c r="J18" s="192"/>
      <c r="K18" s="192"/>
      <c r="L18" s="192"/>
      <c r="M18" s="192"/>
      <c r="N18" s="192"/>
      <c r="O18" s="192"/>
      <c r="P18" s="192"/>
      <c r="Q18" s="192"/>
      <c r="R18" s="192"/>
      <c r="S18" s="192"/>
      <c r="T18" s="192"/>
      <c r="U18" s="192"/>
      <c r="V18" s="192"/>
      <c r="W18" s="192"/>
      <c r="X18" s="192"/>
      <c r="Y18" s="193">
        <f>C18</f>
        <v>0</v>
      </c>
    </row>
    <row r="19" spans="1:25" ht="13.5" x14ac:dyDescent="0.25">
      <c r="A19" s="235" t="s">
        <v>95</v>
      </c>
      <c r="B19" s="194"/>
      <c r="C19" s="577"/>
      <c r="D19" s="577"/>
      <c r="E19" s="577"/>
      <c r="F19" s="577"/>
      <c r="G19" s="577"/>
      <c r="H19" s="577"/>
      <c r="I19" s="577"/>
      <c r="J19" s="577"/>
      <c r="K19" s="577"/>
      <c r="L19" s="577"/>
      <c r="M19" s="577"/>
      <c r="N19" s="577"/>
      <c r="O19" s="577"/>
      <c r="P19" s="577"/>
      <c r="Q19" s="577"/>
      <c r="R19" s="577"/>
      <c r="S19" s="577"/>
      <c r="T19" s="577"/>
      <c r="U19" s="577"/>
      <c r="V19" s="577"/>
      <c r="W19" s="577"/>
      <c r="X19" s="577"/>
      <c r="Y19" s="578"/>
    </row>
    <row r="20" spans="1:25" x14ac:dyDescent="0.2">
      <c r="A20" s="566">
        <f>'STRUKTURA I IZVORI ULAGANJA'!B8</f>
        <v>0</v>
      </c>
      <c r="B20" s="567"/>
      <c r="C20" s="195">
        <f>'STRUKTURA I IZVORI ULAGANJA'!G8</f>
        <v>0</v>
      </c>
      <c r="D20" s="2"/>
      <c r="E20" s="196">
        <f>IF($D$3=E$15,$C20*$D20/12*(13-$C$3),IF(E$15&gt;$D$3,$C20*$D20,0))</f>
        <v>0</v>
      </c>
      <c r="F20" s="196">
        <f>IF($D$3=F$15,$C20*$D20/12*(13-$C$3),IF(F$15&gt;$D$3,IF($C20-SUM($E20)&lt;$C20*$D20,$C20-SUM($E20),$C20*$D20),0))</f>
        <v>0</v>
      </c>
      <c r="G20" s="196">
        <f>IF($D$3=G$15,$C20*$D20/12*(13-$C$3),IF(G$15&gt;$D$3,IF($C20-SUM($E20:F20)&lt;$C20*$D20,$C20-SUM($E20:F20),$C20*$D20),0))</f>
        <v>0</v>
      </c>
      <c r="H20" s="196">
        <f>IF($D$3=H$15,$C20*$D20/12*(13-$C$3),IF(H$15&gt;$D$3,IF($C20-SUM($E20:G20)&lt;$C20*$D20,$C20-SUM($E20:G20),$C20*$D20),0))</f>
        <v>0</v>
      </c>
      <c r="I20" s="196">
        <f>IF($D$3=I$15,$C20*$D20/12*(13-$C$3),IF(I$15&gt;$D$3,IF($C20-SUM($E20:H20)&lt;$C20*$D20,$C20-SUM($E20:H20),$C20*$D20),0))</f>
        <v>0</v>
      </c>
      <c r="J20" s="196">
        <f>IF(J$16&lt;=$F$12,IF($D$3=J$15,$C20*$D20/12*(13-$C$3),IF(J$15&gt;$D$3,IF($C20-SUM($E20:I20)&lt;$C20*$D20,$C20-SUM($E20:I20),$C20*$D20),0)),0)</f>
        <v>0</v>
      </c>
      <c r="K20" s="196">
        <f>IF(K$16&lt;=$F$12,IF($D$3=K$15,$C20*$D20/12*(13-$C$3),IF(K$15&gt;$D$3,IF($C20-SUM($E20:J20)&lt;$C20*$D20,$C20-SUM($E20:J20),$C20*$D20),0)),0)</f>
        <v>0</v>
      </c>
      <c r="L20" s="196">
        <f>IF(L$16&lt;=$F$12,IF($D$3=L$15,$C20*$D20/12*(13-$C$3),IF(L$15&gt;$D$3,IF($C20-SUM($E20:K20)&lt;$C20*$D20,$C20-SUM($E20:K20),$C20*$D20),0)),0)</f>
        <v>0</v>
      </c>
      <c r="M20" s="196">
        <f>IF(M$16&lt;=$F$12,IF($D$3=M$15,$C20*$D20/12*(13-$C$3),IF(M$15&gt;$D$3,IF($C20-SUM($E20:L20)&lt;$C20*$D20,$C20-SUM($E20:L20),$C20*$D20),0)),0)</f>
        <v>0</v>
      </c>
      <c r="N20" s="196">
        <f>IF(N$16&lt;=$F$12,IF($D$3=N$15,$C20*$D20/12*(13-$C$3),IF(N$15&gt;$D$3,IF($C20-SUM($E20:M20)&lt;$C20*$D20,$C20-SUM($E20:M20),$C20*$D20),0)),0)</f>
        <v>0</v>
      </c>
      <c r="O20" s="196">
        <f>IF(O$16&lt;=$F$12,IF($D$3=O$15,$C20*$D20/12*(13-$C$3),IF(O$15&gt;$D$3,IF($C20-SUM($E20:N20)&lt;$C20*$D20,$C20-SUM($E20:N20),$C20*$D20),0)),0)</f>
        <v>0</v>
      </c>
      <c r="P20" s="196">
        <f>IF(P$16&lt;=$F$12,IF($D$3=P$15,$C20*$D20/12*(13-$C$3),IF(P$15&gt;$D$3,IF($C20-SUM($E20:O20)&lt;$C20*$D20,$C20-SUM($E20:O20),$C20*$D20),0)),0)</f>
        <v>0</v>
      </c>
      <c r="Q20" s="196">
        <f>IF(Q$16&lt;=$F$12,IF($D$3=Q$15,$C20*$D20/12*(13-$C$3),IF(Q$15&gt;$D$3,IF($C20-SUM($E20:P20)&lt;$C20*$D20,$C20-SUM($E20:P20),$C20*$D20),0)),0)</f>
        <v>0</v>
      </c>
      <c r="R20" s="196">
        <f>IF(R$16&lt;=$F$12,IF($D$3=R$15,$C20*$D20/12*(13-$C$3),IF(R$15&gt;$D$3,IF($C20-SUM($E20:Q20)&lt;$C20*$D20,$C20-SUM($E20:Q20),$C20*$D20),0)),0)</f>
        <v>0</v>
      </c>
      <c r="S20" s="196">
        <f>IF(S$16&lt;=$F$12,IF($D$3=S$15,$C20*$D20/12*(13-$C$3),IF(S$15&gt;$D$3,IF($C20-SUM($E20:R20)&lt;$C20*$D20,$C20-SUM($E20:R20),$C20*$D20),0)),0)</f>
        <v>0</v>
      </c>
      <c r="T20" s="196">
        <f>IF(T$16&lt;=$F$12,IF($D$3=T$15,$C20*$D20/12*(13-$C$3),IF(T$15&gt;$D$3,IF($C20-SUM($E20:S20)&lt;$C20*$D20,$C20-SUM($E20:S20),$C20*$D20),0)),0)</f>
        <v>0</v>
      </c>
      <c r="U20" s="196">
        <f>IF(U$16&lt;=$F$12,IF($D$3=U$15,$C20*$D20/12*(13-$C$3),IF(U$15&gt;$D$3,IF($C20-SUM($E20:T20)&lt;$C20*$D20,$C20-SUM($E20:T20),$C20*$D20),0)),0)</f>
        <v>0</v>
      </c>
      <c r="V20" s="196">
        <f>IF(V$16&lt;=$F$12,IF($D$3=V$15,$C20*$D20/12*(13-$C$3),IF(V$15&gt;$D$3,IF($C20-SUM($E20:U20)&lt;$C20*$D20,$C20-SUM($E20:U20),$C20*$D20),0)),0)</f>
        <v>0</v>
      </c>
      <c r="W20" s="196">
        <f>IF(W$16&lt;=$F$12,IF($D$3=W$15,$C20*$D20/12*(13-$C$3),IF(W$15&gt;$D$3,IF($C20-SUM($E20:V20)&lt;$C20*$D20,$C20-SUM($E20:V20),$C20*$D20),0)),0)</f>
        <v>0</v>
      </c>
      <c r="X20" s="196">
        <f>IF(X$16&lt;=$F$12,IF($D$3=X$15,$C20*$D20/12*(13-$C$3),IF(X$15&gt;$D$3,IF($C20-SUM($E20:W20)&lt;$C20*$D20,$C20-SUM($E20:W20),$C20*$D20),0)),0)</f>
        <v>0</v>
      </c>
      <c r="Y20" s="151">
        <f>C20-SUM(E20:X20)</f>
        <v>0</v>
      </c>
    </row>
    <row r="21" spans="1:25" x14ac:dyDescent="0.2">
      <c r="A21" s="566">
        <f>'STRUKTURA I IZVORI ULAGANJA'!B9</f>
        <v>0</v>
      </c>
      <c r="B21" s="567"/>
      <c r="C21" s="195">
        <f>'STRUKTURA I IZVORI ULAGANJA'!G9</f>
        <v>0</v>
      </c>
      <c r="D21" s="2"/>
      <c r="E21" s="196">
        <f>IF($D$3=E$15,$C21*$D21/12*(13-$C$3),IF(E$15&gt;$D$3,$C21*$D21,0))</f>
        <v>0</v>
      </c>
      <c r="F21" s="196">
        <f>IF($D$3=F$15,$C21*$D21/12*(13-$C$3),IF(F$15&gt;$D$3,IF($C21-SUM($E21)&lt;$C21*$D21,$C21-SUM($E21),$C21*$D21),0))</f>
        <v>0</v>
      </c>
      <c r="G21" s="196">
        <f>IF($D$3=G$15,$C21*$D21/12*(13-$C$3),IF(G$15&gt;$D$3,IF($C21-SUM($E21:F21)&lt;$C21*$D21,$C21-SUM($E21:F21),$C21*$D21),0))</f>
        <v>0</v>
      </c>
      <c r="H21" s="196">
        <f>IF($D$3=H$15,$C21*$D21/12*(13-$C$3),IF(H$15&gt;$D$3,IF($C21-SUM($E21:G21)&lt;$C21*$D21,$C21-SUM($E21:G21),$C21*$D21),0))</f>
        <v>0</v>
      </c>
      <c r="I21" s="196">
        <f>IF($D$3=I$15,$C21*$D21/12*(13-$C$3),IF(I$15&gt;$D$3,IF($C21-SUM($E21:H21)&lt;$C21*$D21,$C21-SUM($E21:H21),$C21*$D21),0))</f>
        <v>0</v>
      </c>
      <c r="J21" s="196">
        <f>IF(J$16&lt;=$F$12,IF($D$3=J$15,$C21*$D21/12*(13-$C$3),IF(J$15&gt;$D$3,IF($C21-SUM($E21:I21)&lt;$C21*$D21,$C21-SUM($E21:I21),$C21*$D21),0)),0)</f>
        <v>0</v>
      </c>
      <c r="K21" s="196">
        <f>IF(K$16&lt;=$F$12,IF($D$3=K$15,$C21*$D21/12*(13-$C$3),IF(K$15&gt;$D$3,IF($C21-SUM($E21:J21)&lt;$C21*$D21,$C21-SUM($E21:J21),$C21*$D21),0)),0)</f>
        <v>0</v>
      </c>
      <c r="L21" s="196">
        <f>IF(L$16&lt;=$F$12,IF($D$3=L$15,$C21*$D21/12*(13-$C$3),IF(L$15&gt;$D$3,IF($C21-SUM($E21:K21)&lt;$C21*$D21,$C21-SUM($E21:K21),$C21*$D21),0)),0)</f>
        <v>0</v>
      </c>
      <c r="M21" s="196">
        <f>IF(M$16&lt;=$F$12,IF($D$3=M$15,$C21*$D21/12*(13-$C$3),IF(M$15&gt;$D$3,IF($C21-SUM($E21:L21)&lt;$C21*$D21,$C21-SUM($E21:L21),$C21*$D21),0)),0)</f>
        <v>0</v>
      </c>
      <c r="N21" s="196">
        <f>IF(N$16&lt;=$F$12,IF($D$3=N$15,$C21*$D21/12*(13-$C$3),IF(N$15&gt;$D$3,IF($C21-SUM($E21:M21)&lt;$C21*$D21,$C21-SUM($E21:M21),$C21*$D21),0)),0)</f>
        <v>0</v>
      </c>
      <c r="O21" s="196">
        <f>IF(O$16&lt;=$F$12,IF($D$3=O$15,$C21*$D21/12*(13-$C$3),IF(O$15&gt;$D$3,IF($C21-SUM($E21:N21)&lt;$C21*$D21,$C21-SUM($E21:N21),$C21*$D21),0)),0)</f>
        <v>0</v>
      </c>
      <c r="P21" s="196">
        <f>IF(P$16&lt;=$F$12,IF($D$3=P$15,$C21*$D21/12*(13-$C$3),IF(P$15&gt;$D$3,IF($C21-SUM($E21:O21)&lt;$C21*$D21,$C21-SUM($E21:O21),$C21*$D21),0)),0)</f>
        <v>0</v>
      </c>
      <c r="Q21" s="196">
        <f>IF(Q$16&lt;=$F$12,IF($D$3=Q$15,$C21*$D21/12*(13-$C$3),IF(Q$15&gt;$D$3,IF($C21-SUM($E21:P21)&lt;$C21*$D21,$C21-SUM($E21:P21),$C21*$D21),0)),0)</f>
        <v>0</v>
      </c>
      <c r="R21" s="196">
        <f>IF(R$16&lt;=$F$12,IF($D$3=R$15,$C21*$D21/12*(13-$C$3),IF(R$15&gt;$D$3,IF($C21-SUM($E21:Q21)&lt;$C21*$D21,$C21-SUM($E21:Q21),$C21*$D21),0)),0)</f>
        <v>0</v>
      </c>
      <c r="S21" s="196">
        <f>IF(S$16&lt;=$F$12,IF($D$3=S$15,$C21*$D21/12*(13-$C$3),IF(S$15&gt;$D$3,IF($C21-SUM($E21:R21)&lt;$C21*$D21,$C21-SUM($E21:R21),$C21*$D21),0)),0)</f>
        <v>0</v>
      </c>
      <c r="T21" s="196">
        <f>IF(T$16&lt;=$F$12,IF($D$3=T$15,$C21*$D21/12*(13-$C$3),IF(T$15&gt;$D$3,IF($C21-SUM($E21:S21)&lt;$C21*$D21,$C21-SUM($E21:S21),$C21*$D21),0)),0)</f>
        <v>0</v>
      </c>
      <c r="U21" s="196">
        <f>IF(U$16&lt;=$F$12,IF($D$3=U$15,$C21*$D21/12*(13-$C$3),IF(U$15&gt;$D$3,IF($C21-SUM($E21:T21)&lt;$C21*$D21,$C21-SUM($E21:T21),$C21*$D21),0)),0)</f>
        <v>0</v>
      </c>
      <c r="V21" s="196">
        <f>IF(V$16&lt;=$F$12,IF($D$3=V$15,$C21*$D21/12*(13-$C$3),IF(V$15&gt;$D$3,IF($C21-SUM($E21:U21)&lt;$C21*$D21,$C21-SUM($E21:U21),$C21*$D21),0)),0)</f>
        <v>0</v>
      </c>
      <c r="W21" s="196">
        <f>IF(W$16&lt;=$F$12,IF($D$3=W$15,$C21*$D21/12*(13-$C$3),IF(W$15&gt;$D$3,IF($C21-SUM($E21:V21)&lt;$C21*$D21,$C21-SUM($E21:V21),$C21*$D21),0)),0)</f>
        <v>0</v>
      </c>
      <c r="X21" s="196">
        <f>IF(X$16&lt;=$F$12,IF($D$3=X$15,$C21*$D21/12*(13-$C$3),IF(X$15&gt;$D$3,IF($C21-SUM($E21:W21)&lt;$C21*$D21,$C21-SUM($E21:W21),$C21*$D21),0)),0)</f>
        <v>0</v>
      </c>
      <c r="Y21" s="151">
        <f>C21-SUM(E21:X21)</f>
        <v>0</v>
      </c>
    </row>
    <row r="22" spans="1:25" x14ac:dyDescent="0.2">
      <c r="A22" s="566">
        <f>'STRUKTURA I IZVORI ULAGANJA'!B10</f>
        <v>0</v>
      </c>
      <c r="B22" s="567"/>
      <c r="C22" s="195">
        <f>'STRUKTURA I IZVORI ULAGANJA'!G10</f>
        <v>0</v>
      </c>
      <c r="D22" s="2"/>
      <c r="E22" s="196">
        <f>IF($D$3=E$15,$C22*$D22/12*(13-$C$3),IF(E$15&gt;$D$3,$C22*$D22,0))</f>
        <v>0</v>
      </c>
      <c r="F22" s="196">
        <f>IF($D$3=F$15,$C22*$D22/12*(13-$C$3),IF(F$15&gt;$D$3,IF($C22-SUM($E22)&lt;$C22*$D22,$C22-SUM($E22),$C22*$D22),0))</f>
        <v>0</v>
      </c>
      <c r="G22" s="196">
        <f>IF($D$3=G$15,$C22*$D22/12*(13-$C$3),IF(G$15&gt;$D$3,IF($C22-SUM($E22:F22)&lt;$C22*$D22,$C22-SUM($E22:F22),$C22*$D22),0))</f>
        <v>0</v>
      </c>
      <c r="H22" s="196">
        <f>IF($D$3=H$15,$C22*$D22/12*(13-$C$3),IF(H$15&gt;$D$3,IF($C22-SUM($E22:G22)&lt;$C22*$D22,$C22-SUM($E22:G22),$C22*$D22),0))</f>
        <v>0</v>
      </c>
      <c r="I22" s="196">
        <f>IF($D$3=I$15,$C22*$D22/12*(13-$C$3),IF(I$15&gt;$D$3,IF($C22-SUM($E22:H22)&lt;$C22*$D22,$C22-SUM($E22:H22),$C22*$D22),0))</f>
        <v>0</v>
      </c>
      <c r="J22" s="196">
        <f>IF(J$16&lt;=$F$12,IF($D$3=J$15,$C22*$D22/12*(13-$C$3),IF(J$15&gt;$D$3,IF($C22-SUM($E22:I22)&lt;$C22*$D22,$C22-SUM($E22:I22),$C22*$D22),0)),0)</f>
        <v>0</v>
      </c>
      <c r="K22" s="196">
        <f>IF(K$16&lt;=$F$12,IF($D$3=K$15,$C22*$D22/12*(13-$C$3),IF(K$15&gt;$D$3,IF($C22-SUM($E22:J22)&lt;$C22*$D22,$C22-SUM($E22:J22),$C22*$D22),0)),0)</f>
        <v>0</v>
      </c>
      <c r="L22" s="196">
        <f>IF(L$16&lt;=$F$12,IF($D$3=L$15,$C22*$D22/12*(13-$C$3),IF(L$15&gt;$D$3,IF($C22-SUM($E22:K22)&lt;$C22*$D22,$C22-SUM($E22:K22),$C22*$D22),0)),0)</f>
        <v>0</v>
      </c>
      <c r="M22" s="196">
        <f>IF(M$16&lt;=$F$12,IF($D$3=M$15,$C22*$D22/12*(13-$C$3),IF(M$15&gt;$D$3,IF($C22-SUM($E22:L22)&lt;$C22*$D22,$C22-SUM($E22:L22),$C22*$D22),0)),0)</f>
        <v>0</v>
      </c>
      <c r="N22" s="196">
        <f>IF(N$16&lt;=$F$12,IF($D$3=N$15,$C22*$D22/12*(13-$C$3),IF(N$15&gt;$D$3,IF($C22-SUM($E22:M22)&lt;$C22*$D22,$C22-SUM($E22:M22),$C22*$D22),0)),0)</f>
        <v>0</v>
      </c>
      <c r="O22" s="196">
        <f>IF(O$16&lt;=$F$12,IF($D$3=O$15,$C22*$D22/12*(13-$C$3),IF(O$15&gt;$D$3,IF($C22-SUM($E22:N22)&lt;$C22*$D22,$C22-SUM($E22:N22),$C22*$D22),0)),0)</f>
        <v>0</v>
      </c>
      <c r="P22" s="196">
        <f>IF(P$16&lt;=$F$12,IF($D$3=P$15,$C22*$D22/12*(13-$C$3),IF(P$15&gt;$D$3,IF($C22-SUM($E22:O22)&lt;$C22*$D22,$C22-SUM($E22:O22),$C22*$D22),0)),0)</f>
        <v>0</v>
      </c>
      <c r="Q22" s="196">
        <f>IF(Q$16&lt;=$F$12,IF($D$3=Q$15,$C22*$D22/12*(13-$C$3),IF(Q$15&gt;$D$3,IF($C22-SUM($E22:P22)&lt;$C22*$D22,$C22-SUM($E22:P22),$C22*$D22),0)),0)</f>
        <v>0</v>
      </c>
      <c r="R22" s="196">
        <f>IF(R$16&lt;=$F$12,IF($D$3=R$15,$C22*$D22/12*(13-$C$3),IF(R$15&gt;$D$3,IF($C22-SUM($E22:Q22)&lt;$C22*$D22,$C22-SUM($E22:Q22),$C22*$D22),0)),0)</f>
        <v>0</v>
      </c>
      <c r="S22" s="196">
        <f>IF(S$16&lt;=$F$12,IF($D$3=S$15,$C22*$D22/12*(13-$C$3),IF(S$15&gt;$D$3,IF($C22-SUM($E22:R22)&lt;$C22*$D22,$C22-SUM($E22:R22),$C22*$D22),0)),0)</f>
        <v>0</v>
      </c>
      <c r="T22" s="196">
        <f>IF(T$16&lt;=$F$12,IF($D$3=T$15,$C22*$D22/12*(13-$C$3),IF(T$15&gt;$D$3,IF($C22-SUM($E22:S22)&lt;$C22*$D22,$C22-SUM($E22:S22),$C22*$D22),0)),0)</f>
        <v>0</v>
      </c>
      <c r="U22" s="196">
        <f>IF(U$16&lt;=$F$12,IF($D$3=U$15,$C22*$D22/12*(13-$C$3),IF(U$15&gt;$D$3,IF($C22-SUM($E22:T22)&lt;$C22*$D22,$C22-SUM($E22:T22),$C22*$D22),0)),0)</f>
        <v>0</v>
      </c>
      <c r="V22" s="196">
        <f>IF(V$16&lt;=$F$12,IF($D$3=V$15,$C22*$D22/12*(13-$C$3),IF(V$15&gt;$D$3,IF($C22-SUM($E22:U22)&lt;$C22*$D22,$C22-SUM($E22:U22),$C22*$D22),0)),0)</f>
        <v>0</v>
      </c>
      <c r="W22" s="196">
        <f>IF(W$16&lt;=$F$12,IF($D$3=W$15,$C22*$D22/12*(13-$C$3),IF(W$15&gt;$D$3,IF($C22-SUM($E22:V22)&lt;$C22*$D22,$C22-SUM($E22:V22),$C22*$D22),0)),0)</f>
        <v>0</v>
      </c>
      <c r="X22" s="196">
        <f>IF(X$16&lt;=$F$12,IF($D$3=X$15,$C22*$D22/12*(13-$C$3),IF(X$15&gt;$D$3,IF($C22-SUM($E22:W22)&lt;$C22*$D22,$C22-SUM($E22:W22),$C22*$D22),0)),0)</f>
        <v>0</v>
      </c>
      <c r="Y22" s="151">
        <f>C22-SUM(E22:X22)</f>
        <v>0</v>
      </c>
    </row>
    <row r="23" spans="1:25" ht="13.5" thickBot="1" x14ac:dyDescent="0.25">
      <c r="A23" s="566">
        <f>'STRUKTURA I IZVORI ULAGANJA'!B11</f>
        <v>0</v>
      </c>
      <c r="B23" s="567"/>
      <c r="C23" s="195">
        <f>'STRUKTURA I IZVORI ULAGANJA'!G11</f>
        <v>0</v>
      </c>
      <c r="D23" s="2"/>
      <c r="E23" s="196">
        <f>IF($D$3=E$15,$C23*$D23/12*(13-$C$3),IF(E$15&gt;$D$3,$C23*$D23,0))</f>
        <v>0</v>
      </c>
      <c r="F23" s="196">
        <f>IF($D$3=F$15,$C23*$D23/12*(13-$C$3),IF(F$15&gt;$D$3,IF($C23-SUM($E23)&lt;$C23*$D23,$C23-SUM($E23),$C23*$D23),0))</f>
        <v>0</v>
      </c>
      <c r="G23" s="196">
        <f>IF($D$3=G$15,$C23*$D23/12*(13-$C$3),IF(G$15&gt;$D$3,IF($C23-SUM($E23:F23)&lt;$C23*$D23,$C23-SUM($E23:F23),$C23*$D23),0))</f>
        <v>0</v>
      </c>
      <c r="H23" s="196">
        <f>IF($D$3=H$15,$C23*$D23/12*(13-$C$3),IF(H$15&gt;$D$3,IF($C23-SUM($E23:G23)&lt;$C23*$D23,$C23-SUM($E23:G23),$C23*$D23),0))</f>
        <v>0</v>
      </c>
      <c r="I23" s="196">
        <f>IF($D$3=I$15,$C23*$D23/12*(13-$C$3),IF(I$15&gt;$D$3,IF($C23-SUM($E23:H23)&lt;$C23*$D23,$C23-SUM($E23:H23),$C23*$D23),0))</f>
        <v>0</v>
      </c>
      <c r="J23" s="196">
        <f>IF(J$16&lt;=$F$12,IF($D$3=J$15,$C23*$D23/12*(13-$C$3),IF(J$15&gt;$D$3,IF($C23-SUM($E23:I23)&lt;$C23*$D23,$C23-SUM($E23:I23),$C23*$D23),0)),0)</f>
        <v>0</v>
      </c>
      <c r="K23" s="196">
        <f>IF(K$16&lt;=$F$12,IF($D$3=K$15,$C23*$D23/12*(13-$C$3),IF(K$15&gt;$D$3,IF($C23-SUM($E23:J23)&lt;$C23*$D23,$C23-SUM($E23:J23),$C23*$D23),0)),0)</f>
        <v>0</v>
      </c>
      <c r="L23" s="196">
        <f>IF(L$16&lt;=$F$12,IF($D$3=L$15,$C23*$D23/12*(13-$C$3),IF(L$15&gt;$D$3,IF($C23-SUM($E23:K23)&lt;$C23*$D23,$C23-SUM($E23:K23),$C23*$D23),0)),0)</f>
        <v>0</v>
      </c>
      <c r="M23" s="196">
        <f>IF(M$16&lt;=$F$12,IF($D$3=M$15,$C23*$D23/12*(13-$C$3),IF(M$15&gt;$D$3,IF($C23-SUM($E23:L23)&lt;$C23*$D23,$C23-SUM($E23:L23),$C23*$D23),0)),0)</f>
        <v>0</v>
      </c>
      <c r="N23" s="196">
        <f>IF(N$16&lt;=$F$12,IF($D$3=N$15,$C23*$D23/12*(13-$C$3),IF(N$15&gt;$D$3,IF($C23-SUM($E23:M23)&lt;$C23*$D23,$C23-SUM($E23:M23),$C23*$D23),0)),0)</f>
        <v>0</v>
      </c>
      <c r="O23" s="196">
        <f>IF(O$16&lt;=$F$12,IF($D$3=O$15,$C23*$D23/12*(13-$C$3),IF(O$15&gt;$D$3,IF($C23-SUM($E23:N23)&lt;$C23*$D23,$C23-SUM($E23:N23),$C23*$D23),0)),0)</f>
        <v>0</v>
      </c>
      <c r="P23" s="196">
        <f>IF(P$16&lt;=$F$12,IF($D$3=P$15,$C23*$D23/12*(13-$C$3),IF(P$15&gt;$D$3,IF($C23-SUM($E23:O23)&lt;$C23*$D23,$C23-SUM($E23:O23),$C23*$D23),0)),0)</f>
        <v>0</v>
      </c>
      <c r="Q23" s="196">
        <f>IF(Q$16&lt;=$F$12,IF($D$3=Q$15,$C23*$D23/12*(13-$C$3),IF(Q$15&gt;$D$3,IF($C23-SUM($E23:P23)&lt;$C23*$D23,$C23-SUM($E23:P23),$C23*$D23),0)),0)</f>
        <v>0</v>
      </c>
      <c r="R23" s="196">
        <f>IF(R$16&lt;=$F$12,IF($D$3=R$15,$C23*$D23/12*(13-$C$3),IF(R$15&gt;$D$3,IF($C23-SUM($E23:Q23)&lt;$C23*$D23,$C23-SUM($E23:Q23),$C23*$D23),0)),0)</f>
        <v>0</v>
      </c>
      <c r="S23" s="196">
        <f>IF(S$16&lt;=$F$12,IF($D$3=S$15,$C23*$D23/12*(13-$C$3),IF(S$15&gt;$D$3,IF($C23-SUM($E23:R23)&lt;$C23*$D23,$C23-SUM($E23:R23),$C23*$D23),0)),0)</f>
        <v>0</v>
      </c>
      <c r="T23" s="196">
        <f>IF(T$16&lt;=$F$12,IF($D$3=T$15,$C23*$D23/12*(13-$C$3),IF(T$15&gt;$D$3,IF($C23-SUM($E23:S23)&lt;$C23*$D23,$C23-SUM($E23:S23),$C23*$D23),0)),0)</f>
        <v>0</v>
      </c>
      <c r="U23" s="196">
        <f>IF(U$16&lt;=$F$12,IF($D$3=U$15,$C23*$D23/12*(13-$C$3),IF(U$15&gt;$D$3,IF($C23-SUM($E23:T23)&lt;$C23*$D23,$C23-SUM($E23:T23),$C23*$D23),0)),0)</f>
        <v>0</v>
      </c>
      <c r="V23" s="196">
        <f>IF(V$16&lt;=$F$12,IF($D$3=V$15,$C23*$D23/12*(13-$C$3),IF(V$15&gt;$D$3,IF($C23-SUM($E23:U23)&lt;$C23*$D23,$C23-SUM($E23:U23),$C23*$D23),0)),0)</f>
        <v>0</v>
      </c>
      <c r="W23" s="196">
        <f>IF(W$16&lt;=$F$12,IF($D$3=W$15,$C23*$D23/12*(13-$C$3),IF(W$15&gt;$D$3,IF($C23-SUM($E23:V23)&lt;$C23*$D23,$C23-SUM($E23:V23),$C23*$D23),0)),0)</f>
        <v>0</v>
      </c>
      <c r="X23" s="196">
        <f>IF(X$16&lt;=$F$12,IF($D$3=X$15,$C23*$D23/12*(13-$C$3),IF(X$15&gt;$D$3,IF($C23-SUM($E23:W23)&lt;$C23*$D23,$C23-SUM($E23:W23),$C23*$D23),0)),0)</f>
        <v>0</v>
      </c>
      <c r="Y23" s="151">
        <f>C23-SUM(E23:X23)</f>
        <v>0</v>
      </c>
    </row>
    <row r="24" spans="1:25" s="100" customFormat="1" ht="14.25" thickTop="1" x14ac:dyDescent="0.25">
      <c r="A24" s="235" t="s">
        <v>96</v>
      </c>
      <c r="B24" s="194"/>
      <c r="C24" s="581"/>
      <c r="D24" s="581"/>
      <c r="E24" s="581"/>
      <c r="F24" s="581"/>
      <c r="G24" s="581"/>
      <c r="H24" s="581"/>
      <c r="I24" s="581"/>
      <c r="J24" s="581"/>
      <c r="K24" s="581"/>
      <c r="L24" s="581"/>
      <c r="M24" s="581"/>
      <c r="N24" s="581"/>
      <c r="O24" s="581"/>
      <c r="P24" s="581"/>
      <c r="Q24" s="581"/>
      <c r="R24" s="581"/>
      <c r="S24" s="581"/>
      <c r="T24" s="581"/>
      <c r="U24" s="581"/>
      <c r="V24" s="581"/>
      <c r="W24" s="581"/>
      <c r="X24" s="581"/>
      <c r="Y24" s="582"/>
    </row>
    <row r="25" spans="1:25" x14ac:dyDescent="0.2">
      <c r="A25" s="566">
        <f>'STRUKTURA I IZVORI ULAGANJA'!B13</f>
        <v>0</v>
      </c>
      <c r="B25" s="567"/>
      <c r="C25" s="195">
        <f>'STRUKTURA I IZVORI ULAGANJA'!G13</f>
        <v>0</v>
      </c>
      <c r="D25" s="2"/>
      <c r="E25" s="195">
        <f>IF($D$4=E$15,$C25*$D25/12*(13-$C$4),IF(E$15&gt;$D$4,$C25*$D25,0))</f>
        <v>0</v>
      </c>
      <c r="F25" s="195">
        <f>IF($D$4=F$15,$C25*$D25/12*(13-$C$4),IF(F$15&gt;$D$4,IF($C25-SUM($E25)&lt;$C25*$D25,$C25-SUM($E25),$C25*$D25),0))</f>
        <v>0</v>
      </c>
      <c r="G25" s="195">
        <f>IF($D$4=G$15,$C25*$D25/12*(13-$C$4),IF(G$15&gt;$D$4,IF($C25-SUM($E25:F25)&lt;$C25*$D25,$C25-SUM($E25:F25),$C25*$D25),0))</f>
        <v>0</v>
      </c>
      <c r="H25" s="195">
        <f>IF($D$4=H$15,$C25*$D25/12*(13-$C$4),IF(H$15&gt;$D$4,IF($C25-SUM($E25:G25)&lt;$C25*$D25,$C25-SUM($E25:G25),$C25*$D25),0))</f>
        <v>0</v>
      </c>
      <c r="I25" s="195">
        <f>IF($D$4=I$15,$C25*$D25/12*(13-$C$4),IF(I$15&gt;$D$4,IF($C25-SUM($E25:H25)&lt;$C25*$D25,$C25-SUM($E25:H25),$C25*$D25),0))</f>
        <v>0</v>
      </c>
      <c r="J25" s="195">
        <f>IF(J$16&lt;=$F$12,IF($D$4=J$15,$C25*$D25/12*(13-$C$4),IF(J$15&gt;$D$4,IF($C25-SUM($E25:I25)&lt;$C25*$D25,$C25-SUM($E25:I25),$C25*$D25),0)),0)</f>
        <v>0</v>
      </c>
      <c r="K25" s="195">
        <f>IF(K$16&lt;=$F$12,IF($D$4=K$15,$C25*$D25/12*(13-$C$4),IF(K$15&gt;$D$4,IF($C25-SUM($E25:J25)&lt;$C25*$D25,$C25-SUM($E25:J25),$C25*$D25),0)),0)</f>
        <v>0</v>
      </c>
      <c r="L25" s="195">
        <f>IF(L$16&lt;=$F$12,IF($D$4=L$15,$C25*$D25/12*(13-$C$4),IF(L$15&gt;$D$4,IF($C25-SUM($E25:K25)&lt;$C25*$D25,$C25-SUM($E25:K25),$C25*$D25),0)),0)</f>
        <v>0</v>
      </c>
      <c r="M25" s="195">
        <f>IF(M$16&lt;=$F$12,IF($D$4=M$15,$C25*$D25/12*(13-$C$4),IF(M$15&gt;$D$4,IF($C25-SUM($E25:L25)&lt;$C25*$D25,$C25-SUM($E25:L25),$C25*$D25),0)),0)</f>
        <v>0</v>
      </c>
      <c r="N25" s="195">
        <f>IF(N$16&lt;=$F$12,IF($D$4=N$15,$C25*$D25/12*(13-$C$4),IF(N$15&gt;$D$4,IF($C25-SUM($E25:M25)&lt;$C25*$D25,$C25-SUM($E25:M25),$C25*$D25),0)),0)</f>
        <v>0</v>
      </c>
      <c r="O25" s="195">
        <f>IF(O$16&lt;=$F$12,IF($D$4=O$15,$C25*$D25/12*(13-$C$4),IF(O$15&gt;$D$4,IF($C25-SUM($E25:N25)&lt;$C25*$D25,$C25-SUM($E25:N25),$C25*$D25),0)),0)</f>
        <v>0</v>
      </c>
      <c r="P25" s="195">
        <f>IF(P$16&lt;=$F$12,IF($D$4=P$15,$C25*$D25/12*(13-$C$4),IF(P$15&gt;$D$4,IF($C25-SUM($E25:O25)&lt;$C25*$D25,$C25-SUM($E25:O25),$C25*$D25),0)),0)</f>
        <v>0</v>
      </c>
      <c r="Q25" s="195">
        <f>IF(Q$16&lt;=$F$12,IF($D$4=Q$15,$C25*$D25/12*(13-$C$4),IF(Q$15&gt;$D$4,IF($C25-SUM($E25:P25)&lt;$C25*$D25,$C25-SUM($E25:P25),$C25*$D25),0)),0)</f>
        <v>0</v>
      </c>
      <c r="R25" s="195">
        <f>IF(R$16&lt;=$F$12,IF($D$4=R$15,$C25*$D25/12*(13-$C$4),IF(R$15&gt;$D$4,IF($C25-SUM($E25:Q25)&lt;$C25*$D25,$C25-SUM($E25:Q25),$C25*$D25),0)),0)</f>
        <v>0</v>
      </c>
      <c r="S25" s="195">
        <f>IF(S$16&lt;=$F$12,IF($D$4=S$15,$C25*$D25/12*(13-$C$4),IF(S$15&gt;$D$4,IF($C25-SUM($E25:R25)&lt;$C25*$D25,$C25-SUM($E25:R25),$C25*$D25),0)),0)</f>
        <v>0</v>
      </c>
      <c r="T25" s="195">
        <f>IF(T$16&lt;=$F$12,IF($D$4=T$15,$C25*$D25/12*(13-$C$4),IF(T$15&gt;$D$4,IF($C25-SUM($E25:S25)&lt;$C25*$D25,$C25-SUM($E25:S25),$C25*$D25),0)),0)</f>
        <v>0</v>
      </c>
      <c r="U25" s="195">
        <f>IF(U$16&lt;=$F$12,IF($D$4=U$15,$C25*$D25/12*(13-$C$4),IF(U$15&gt;$D$4,IF($C25-SUM($E25:T25)&lt;$C25*$D25,$C25-SUM($E25:T25),$C25*$D25),0)),0)</f>
        <v>0</v>
      </c>
      <c r="V25" s="195">
        <f>IF(V$16&lt;=$F$12,IF($D$4=V$15,$C25*$D25/12*(13-$C$4),IF(V$15&gt;$D$4,IF($C25-SUM($E25:U25)&lt;$C25*$D25,$C25-SUM($E25:U25),$C25*$D25),0)),0)</f>
        <v>0</v>
      </c>
      <c r="W25" s="195">
        <f>IF(W$16&lt;=$F$12,IF($D$4=W$15,$C25*$D25/12*(13-$C$4),IF(W$15&gt;$D$4,IF($C25-SUM($E25:V25)&lt;$C25*$D25,$C25-SUM($E25:V25),$C25*$D25),0)),0)</f>
        <v>0</v>
      </c>
      <c r="X25" s="195">
        <f>IF(X$16&lt;=$F$12,IF($D$4=X$15,$C25*$D25/12*(13-$C$4),IF(X$15&gt;$D$4,IF($C25-SUM($E25:W25)&lt;$C25*$D25,$C25-SUM($E25:W25),$C25*$D25),0)),0)</f>
        <v>0</v>
      </c>
      <c r="Y25" s="200">
        <f>C25-SUM(E25:X25)</f>
        <v>0</v>
      </c>
    </row>
    <row r="26" spans="1:25" x14ac:dyDescent="0.2">
      <c r="A26" s="566">
        <f>'STRUKTURA I IZVORI ULAGANJA'!B14</f>
        <v>0</v>
      </c>
      <c r="B26" s="567"/>
      <c r="C26" s="195">
        <f>'STRUKTURA I IZVORI ULAGANJA'!G14</f>
        <v>0</v>
      </c>
      <c r="D26" s="2"/>
      <c r="E26" s="195">
        <f>IF($D$4=E$15,$C26*$D26/12*(13-$C$4),IF(E$15&gt;$D$4,$C26*$D26,0))</f>
        <v>0</v>
      </c>
      <c r="F26" s="195">
        <f>IF($D$4=F$15,$C26*$D26/12*(13-$C$4),IF(F$15&gt;$D$4,IF($C26-SUM($E26)&lt;$C26*$D26,$C26-SUM($E26),$C26*$D26),0))</f>
        <v>0</v>
      </c>
      <c r="G26" s="195">
        <f>IF($D$4=G$15,$C26*$D26/12*(13-$C$4),IF(G$15&gt;$D$4,IF($C26-SUM($E26:F26)&lt;$C26*$D26,$C26-SUM($E26:F26),$C26*$D26),0))</f>
        <v>0</v>
      </c>
      <c r="H26" s="195">
        <f>IF($D$4=H$15,$C26*$D26/12*(13-$C$4),IF(H$15&gt;$D$4,IF($C26-SUM($E26:G26)&lt;$C26*$D26,$C26-SUM($E26:G26),$C26*$D26),0))</f>
        <v>0</v>
      </c>
      <c r="I26" s="195">
        <f>IF($D$4=I$15,$C26*$D26/12*(13-$C$4),IF(I$15&gt;$D$4,IF($C26-SUM($E26:H26)&lt;$C26*$D26,$C26-SUM($E26:H26),$C26*$D26),0))</f>
        <v>0</v>
      </c>
      <c r="J26" s="195">
        <f>IF(J$16&lt;=$F$12,IF($D$4=J$15,$C26*$D26/12*(13-$C$4),IF(J$15&gt;$D$4,IF($C26-SUM($E26:I26)&lt;$C26*$D26,$C26-SUM($E26:I26),$C26*$D26),0)),0)</f>
        <v>0</v>
      </c>
      <c r="K26" s="195">
        <f>IF(K$16&lt;=$F$12,IF($D$4=K$15,$C26*$D26/12*(13-$C$4),IF(K$15&gt;$D$4,IF($C26-SUM($E26:J26)&lt;$C26*$D26,$C26-SUM($E26:J26),$C26*$D26),0)),0)</f>
        <v>0</v>
      </c>
      <c r="L26" s="195">
        <f>IF(L$16&lt;=$F$12,IF($D$4=L$15,$C26*$D26/12*(13-$C$4),IF(L$15&gt;$D$4,IF($C26-SUM($E26:K26)&lt;$C26*$D26,$C26-SUM($E26:K26),$C26*$D26),0)),0)</f>
        <v>0</v>
      </c>
      <c r="M26" s="195">
        <f>IF(M$16&lt;=$F$12,IF($D$4=M$15,$C26*$D26/12*(13-$C$4),IF(M$15&gt;$D$4,IF($C26-SUM($E26:L26)&lt;$C26*$D26,$C26-SUM($E26:L26),$C26*$D26),0)),0)</f>
        <v>0</v>
      </c>
      <c r="N26" s="195">
        <f>IF(N$16&lt;=$F$12,IF($D$4=N$15,$C26*$D26/12*(13-$C$4),IF(N$15&gt;$D$4,IF($C26-SUM($E26:M26)&lt;$C26*$D26,$C26-SUM($E26:M26),$C26*$D26),0)),0)</f>
        <v>0</v>
      </c>
      <c r="O26" s="195">
        <f>IF(O$16&lt;=$F$12,IF($D$4=O$15,$C26*$D26/12*(13-$C$4),IF(O$15&gt;$D$4,IF($C26-SUM($E26:N26)&lt;$C26*$D26,$C26-SUM($E26:N26),$C26*$D26),0)),0)</f>
        <v>0</v>
      </c>
      <c r="P26" s="195">
        <f>IF(P$16&lt;=$F$12,IF($D$4=P$15,$C26*$D26/12*(13-$C$4),IF(P$15&gt;$D$4,IF($C26-SUM($E26:O26)&lt;$C26*$D26,$C26-SUM($E26:O26),$C26*$D26),0)),0)</f>
        <v>0</v>
      </c>
      <c r="Q26" s="195">
        <f>IF(Q$16&lt;=$F$12,IF($D$4=Q$15,$C26*$D26/12*(13-$C$4),IF(Q$15&gt;$D$4,IF($C26-SUM($E26:P26)&lt;$C26*$D26,$C26-SUM($E26:P26),$C26*$D26),0)),0)</f>
        <v>0</v>
      </c>
      <c r="R26" s="195">
        <f>IF(R$16&lt;=$F$12,IF($D$4=R$15,$C26*$D26/12*(13-$C$4),IF(R$15&gt;$D$4,IF($C26-SUM($E26:Q26)&lt;$C26*$D26,$C26-SUM($E26:Q26),$C26*$D26),0)),0)</f>
        <v>0</v>
      </c>
      <c r="S26" s="195">
        <f>IF(S$16&lt;=$F$12,IF($D$4=S$15,$C26*$D26/12*(13-$C$4),IF(S$15&gt;$D$4,IF($C26-SUM($E26:R26)&lt;$C26*$D26,$C26-SUM($E26:R26),$C26*$D26),0)),0)</f>
        <v>0</v>
      </c>
      <c r="T26" s="195">
        <f>IF(T$16&lt;=$F$12,IF($D$4=T$15,$C26*$D26/12*(13-$C$4),IF(T$15&gt;$D$4,IF($C26-SUM($E26:S26)&lt;$C26*$D26,$C26-SUM($E26:S26),$C26*$D26),0)),0)</f>
        <v>0</v>
      </c>
      <c r="U26" s="195">
        <f>IF(U$16&lt;=$F$12,IF($D$4=U$15,$C26*$D26/12*(13-$C$4),IF(U$15&gt;$D$4,IF($C26-SUM($E26:T26)&lt;$C26*$D26,$C26-SUM($E26:T26),$C26*$D26),0)),0)</f>
        <v>0</v>
      </c>
      <c r="V26" s="195">
        <f>IF(V$16&lt;=$F$12,IF($D$4=V$15,$C26*$D26/12*(13-$C$4),IF(V$15&gt;$D$4,IF($C26-SUM($E26:U26)&lt;$C26*$D26,$C26-SUM($E26:U26),$C26*$D26),0)),0)</f>
        <v>0</v>
      </c>
      <c r="W26" s="195">
        <f>IF(W$16&lt;=$F$12,IF($D$4=W$15,$C26*$D26/12*(13-$C$4),IF(W$15&gt;$D$4,IF($C26-SUM($E26:V26)&lt;$C26*$D26,$C26-SUM($E26:V26),$C26*$D26),0)),0)</f>
        <v>0</v>
      </c>
      <c r="X26" s="195">
        <f>IF(X$16&lt;=$F$12,IF($D$4=X$15,$C26*$D26/12*(13-$C$4),IF(X$15&gt;$D$4,IF($C26-SUM($E26:W26)&lt;$C26*$D26,$C26-SUM($E26:W26),$C26*$D26),0)),0)</f>
        <v>0</v>
      </c>
      <c r="Y26" s="200">
        <f>C26-SUM(E26:X26)</f>
        <v>0</v>
      </c>
    </row>
    <row r="27" spans="1:25" x14ac:dyDescent="0.2">
      <c r="A27" s="566">
        <f>'STRUKTURA I IZVORI ULAGANJA'!B15</f>
        <v>0</v>
      </c>
      <c r="B27" s="567"/>
      <c r="C27" s="195">
        <f>'STRUKTURA I IZVORI ULAGANJA'!G15</f>
        <v>0</v>
      </c>
      <c r="D27" s="2"/>
      <c r="E27" s="195">
        <f>IF($D$4=E$15,$C27*$D27/12*(13-$C$4),IF(E$15&gt;$D$4,$C27*$D27,0))</f>
        <v>0</v>
      </c>
      <c r="F27" s="195">
        <f>IF($D$4=F$15,$C27*$D27/12*(13-$C$4),IF(F$15&gt;$D$4,IF($C27-SUM($E27)&lt;$C27*$D27,$C27-SUM($E27),$C27*$D27),0))</f>
        <v>0</v>
      </c>
      <c r="G27" s="195">
        <f>IF($D$4=G$15,$C27*$D27/12*(13-$C$4),IF(G$15&gt;$D$4,IF($C27-SUM($E27:F27)&lt;$C27*$D27,$C27-SUM($E27:F27),$C27*$D27),0))</f>
        <v>0</v>
      </c>
      <c r="H27" s="195">
        <f>IF($D$4=H$15,$C27*$D27/12*(13-$C$4),IF(H$15&gt;$D$4,IF($C27-SUM($E27:G27)&lt;$C27*$D27,$C27-SUM($E27:G27),$C27*$D27),0))</f>
        <v>0</v>
      </c>
      <c r="I27" s="195">
        <f>IF($D$4=I$15,$C27*$D27/12*(13-$C$4),IF(I$15&gt;$D$4,IF($C27-SUM($E27:H27)&lt;$C27*$D27,$C27-SUM($E27:H27),$C27*$D27),0))</f>
        <v>0</v>
      </c>
      <c r="J27" s="195">
        <f>IF(J$16&lt;=$F$12,IF($D$4=J$15,$C27*$D27/12*(13-$C$4),IF(J$15&gt;$D$4,IF($C27-SUM($E27:I27)&lt;$C27*$D27,$C27-SUM($E27:I27),$C27*$D27),0)),0)</f>
        <v>0</v>
      </c>
      <c r="K27" s="195">
        <f>IF(K$16&lt;=$F$12,IF($D$4=K$15,$C27*$D27/12*(13-$C$4),IF(K$15&gt;$D$4,IF($C27-SUM($E27:J27)&lt;$C27*$D27,$C27-SUM($E27:J27),$C27*$D27),0)),0)</f>
        <v>0</v>
      </c>
      <c r="L27" s="195">
        <f>IF(L$16&lt;=$F$12,IF($D$4=L$15,$C27*$D27/12*(13-$C$4),IF(L$15&gt;$D$4,IF($C27-SUM($E27:K27)&lt;$C27*$D27,$C27-SUM($E27:K27),$C27*$D27),0)),0)</f>
        <v>0</v>
      </c>
      <c r="M27" s="195">
        <f>IF(M$16&lt;=$F$12,IF($D$4=M$15,$C27*$D27/12*(13-$C$4),IF(M$15&gt;$D$4,IF($C27-SUM($E27:L27)&lt;$C27*$D27,$C27-SUM($E27:L27),$C27*$D27),0)),0)</f>
        <v>0</v>
      </c>
      <c r="N27" s="195">
        <f>IF(N$16&lt;=$F$12,IF($D$4=N$15,$C27*$D27/12*(13-$C$4),IF(N$15&gt;$D$4,IF($C27-SUM($E27:M27)&lt;$C27*$D27,$C27-SUM($E27:M27),$C27*$D27),0)),0)</f>
        <v>0</v>
      </c>
      <c r="O27" s="195">
        <f>IF(O$16&lt;=$F$12,IF($D$4=O$15,$C27*$D27/12*(13-$C$4),IF(O$15&gt;$D$4,IF($C27-SUM($E27:N27)&lt;$C27*$D27,$C27-SUM($E27:N27),$C27*$D27),0)),0)</f>
        <v>0</v>
      </c>
      <c r="P27" s="195">
        <f>IF(P$16&lt;=$F$12,IF($D$4=P$15,$C27*$D27/12*(13-$C$4),IF(P$15&gt;$D$4,IF($C27-SUM($E27:O27)&lt;$C27*$D27,$C27-SUM($E27:O27),$C27*$D27),0)),0)</f>
        <v>0</v>
      </c>
      <c r="Q27" s="195">
        <f>IF(Q$16&lt;=$F$12,IF($D$4=Q$15,$C27*$D27/12*(13-$C$4),IF(Q$15&gt;$D$4,IF($C27-SUM($E27:P27)&lt;$C27*$D27,$C27-SUM($E27:P27),$C27*$D27),0)),0)</f>
        <v>0</v>
      </c>
      <c r="R27" s="195">
        <f>IF(R$16&lt;=$F$12,IF($D$4=R$15,$C27*$D27/12*(13-$C$4),IF(R$15&gt;$D$4,IF($C27-SUM($E27:Q27)&lt;$C27*$D27,$C27-SUM($E27:Q27),$C27*$D27),0)),0)</f>
        <v>0</v>
      </c>
      <c r="S27" s="195">
        <f>IF(S$16&lt;=$F$12,IF($D$4=S$15,$C27*$D27/12*(13-$C$4),IF(S$15&gt;$D$4,IF($C27-SUM($E27:R27)&lt;$C27*$D27,$C27-SUM($E27:R27),$C27*$D27),0)),0)</f>
        <v>0</v>
      </c>
      <c r="T27" s="195">
        <f>IF(T$16&lt;=$F$12,IF($D$4=T$15,$C27*$D27/12*(13-$C$4),IF(T$15&gt;$D$4,IF($C27-SUM($E27:S27)&lt;$C27*$D27,$C27-SUM($E27:S27),$C27*$D27),0)),0)</f>
        <v>0</v>
      </c>
      <c r="U27" s="195">
        <f>IF(U$16&lt;=$F$12,IF($D$4=U$15,$C27*$D27/12*(13-$C$4),IF(U$15&gt;$D$4,IF($C27-SUM($E27:T27)&lt;$C27*$D27,$C27-SUM($E27:T27),$C27*$D27),0)),0)</f>
        <v>0</v>
      </c>
      <c r="V27" s="195">
        <f>IF(V$16&lt;=$F$12,IF($D$4=V$15,$C27*$D27/12*(13-$C$4),IF(V$15&gt;$D$4,IF($C27-SUM($E27:U27)&lt;$C27*$D27,$C27-SUM($E27:U27),$C27*$D27),0)),0)</f>
        <v>0</v>
      </c>
      <c r="W27" s="195">
        <f>IF(W$16&lt;=$F$12,IF($D$4=W$15,$C27*$D27/12*(13-$C$4),IF(W$15&gt;$D$4,IF($C27-SUM($E27:V27)&lt;$C27*$D27,$C27-SUM($E27:V27),$C27*$D27),0)),0)</f>
        <v>0</v>
      </c>
      <c r="X27" s="195">
        <f>IF(X$16&lt;=$F$12,IF($D$4=X$15,$C27*$D27/12*(13-$C$4),IF(X$15&gt;$D$4,IF($C27-SUM($E27:W27)&lt;$C27*$D27,$C27-SUM($E27:W27),$C27*$D27),0)),0)</f>
        <v>0</v>
      </c>
      <c r="Y27" s="200">
        <f>C27-SUM(E27:X27)</f>
        <v>0</v>
      </c>
    </row>
    <row r="28" spans="1:25" x14ac:dyDescent="0.2">
      <c r="A28" s="566">
        <f>'STRUKTURA I IZVORI ULAGANJA'!B16</f>
        <v>0</v>
      </c>
      <c r="B28" s="567"/>
      <c r="C28" s="195">
        <f>'STRUKTURA I IZVORI ULAGANJA'!G16</f>
        <v>0</v>
      </c>
      <c r="D28" s="2"/>
      <c r="E28" s="195">
        <f>IF($D$4=E$15,$C28*$D28/12*(13-$C$4),IF(E$15&gt;$D$4,$C28*$D28,0))</f>
        <v>0</v>
      </c>
      <c r="F28" s="195">
        <f>IF($D$4=F$15,$C28*$D28/12*(13-$C$4),IF(F$15&gt;$D$4,IF($C28-SUM($E28)&lt;$C28*$D28,$C28-SUM($E28),$C28*$D28),0))</f>
        <v>0</v>
      </c>
      <c r="G28" s="195">
        <f>IF($D$4=G$15,$C28*$D28/12*(13-$C$4),IF(G$15&gt;$D$4,IF($C28-SUM($E28:F28)&lt;$C28*$D28,$C28-SUM($E28:F28),$C28*$D28),0))</f>
        <v>0</v>
      </c>
      <c r="H28" s="195">
        <f>IF($D$4=H$15,$C28*$D28/12*(13-$C$4),IF(H$15&gt;$D$4,IF($C28-SUM($E28:G28)&lt;$C28*$D28,$C28-SUM($E28:G28),$C28*$D28),0))</f>
        <v>0</v>
      </c>
      <c r="I28" s="195">
        <f>IF($D$4=I$15,$C28*$D28/12*(13-$C$4),IF(I$15&gt;$D$4,IF($C28-SUM($E28:H28)&lt;$C28*$D28,$C28-SUM($E28:H28),$C28*$D28),0))</f>
        <v>0</v>
      </c>
      <c r="J28" s="195">
        <f>IF(J$16&lt;=$F$12,IF($D$4=J$15,$C28*$D28/12*(13-$C$4),IF(J$15&gt;$D$4,IF($C28-SUM($E28:I28)&lt;$C28*$D28,$C28-SUM($E28:I28),$C28*$D28),0)),0)</f>
        <v>0</v>
      </c>
      <c r="K28" s="195">
        <f>IF(K$16&lt;=$F$12,IF($D$4=K$15,$C28*$D28/12*(13-$C$4),IF(K$15&gt;$D$4,IF($C28-SUM($E28:J28)&lt;$C28*$D28,$C28-SUM($E28:J28),$C28*$D28),0)),0)</f>
        <v>0</v>
      </c>
      <c r="L28" s="195">
        <f>IF(L$16&lt;=$F$12,IF($D$4=L$15,$C28*$D28/12*(13-$C$4),IF(L$15&gt;$D$4,IF($C28-SUM($E28:K28)&lt;$C28*$D28,$C28-SUM($E28:K28),$C28*$D28),0)),0)</f>
        <v>0</v>
      </c>
      <c r="M28" s="195">
        <f>IF(M$16&lt;=$F$12,IF($D$4=M$15,$C28*$D28/12*(13-$C$4),IF(M$15&gt;$D$4,IF($C28-SUM($E28:L28)&lt;$C28*$D28,$C28-SUM($E28:L28),$C28*$D28),0)),0)</f>
        <v>0</v>
      </c>
      <c r="N28" s="195">
        <f>IF(N$16&lt;=$F$12,IF($D$4=N$15,$C28*$D28/12*(13-$C$4),IF(N$15&gt;$D$4,IF($C28-SUM($E28:M28)&lt;$C28*$D28,$C28-SUM($E28:M28),$C28*$D28),0)),0)</f>
        <v>0</v>
      </c>
      <c r="O28" s="195">
        <f>IF(O$16&lt;=$F$12,IF($D$4=O$15,$C28*$D28/12*(13-$C$4),IF(O$15&gt;$D$4,IF($C28-SUM($E28:N28)&lt;$C28*$D28,$C28-SUM($E28:N28),$C28*$D28),0)),0)</f>
        <v>0</v>
      </c>
      <c r="P28" s="195">
        <f>IF(P$16&lt;=$F$12,IF($D$4=P$15,$C28*$D28/12*(13-$C$4),IF(P$15&gt;$D$4,IF($C28-SUM($E28:O28)&lt;$C28*$D28,$C28-SUM($E28:O28),$C28*$D28),0)),0)</f>
        <v>0</v>
      </c>
      <c r="Q28" s="195">
        <f>IF(Q$16&lt;=$F$12,IF($D$4=Q$15,$C28*$D28/12*(13-$C$4),IF(Q$15&gt;$D$4,IF($C28-SUM($E28:P28)&lt;$C28*$D28,$C28-SUM($E28:P28),$C28*$D28),0)),0)</f>
        <v>0</v>
      </c>
      <c r="R28" s="195">
        <f>IF(R$16&lt;=$F$12,IF($D$4=R$15,$C28*$D28/12*(13-$C$4),IF(R$15&gt;$D$4,IF($C28-SUM($E28:Q28)&lt;$C28*$D28,$C28-SUM($E28:Q28),$C28*$D28),0)),0)</f>
        <v>0</v>
      </c>
      <c r="S28" s="195">
        <f>IF(S$16&lt;=$F$12,IF($D$4=S$15,$C28*$D28/12*(13-$C$4),IF(S$15&gt;$D$4,IF($C28-SUM($E28:R28)&lt;$C28*$D28,$C28-SUM($E28:R28),$C28*$D28),0)),0)</f>
        <v>0</v>
      </c>
      <c r="T28" s="195">
        <f>IF(T$16&lt;=$F$12,IF($D$4=T$15,$C28*$D28/12*(13-$C$4),IF(T$15&gt;$D$4,IF($C28-SUM($E28:S28)&lt;$C28*$D28,$C28-SUM($E28:S28),$C28*$D28),0)),0)</f>
        <v>0</v>
      </c>
      <c r="U28" s="195">
        <f>IF(U$16&lt;=$F$12,IF($D$4=U$15,$C28*$D28/12*(13-$C$4),IF(U$15&gt;$D$4,IF($C28-SUM($E28:T28)&lt;$C28*$D28,$C28-SUM($E28:T28),$C28*$D28),0)),0)</f>
        <v>0</v>
      </c>
      <c r="V28" s="195">
        <f>IF(V$16&lt;=$F$12,IF($D$4=V$15,$C28*$D28/12*(13-$C$4),IF(V$15&gt;$D$4,IF($C28-SUM($E28:U28)&lt;$C28*$D28,$C28-SUM($E28:U28),$C28*$D28),0)),0)</f>
        <v>0</v>
      </c>
      <c r="W28" s="195">
        <f>IF(W$16&lt;=$F$12,IF($D$4=W$15,$C28*$D28/12*(13-$C$4),IF(W$15&gt;$D$4,IF($C28-SUM($E28:V28)&lt;$C28*$D28,$C28-SUM($E28:V28),$C28*$D28),0)),0)</f>
        <v>0</v>
      </c>
      <c r="X28" s="195">
        <f>IF(X$16&lt;=$F$12,IF($D$4=X$15,$C28*$D28/12*(13-$C$4),IF(X$15&gt;$D$4,IF($C28-SUM($E28:W28)&lt;$C28*$D28,$C28-SUM($E28:W28),$C28*$D28),0)),0)</f>
        <v>0</v>
      </c>
      <c r="Y28" s="200">
        <f>C28-SUM(E28:X28)</f>
        <v>0</v>
      </c>
    </row>
    <row r="29" spans="1:25" ht="13.5" thickBot="1" x14ac:dyDescent="0.25">
      <c r="A29" s="575">
        <f>'STRUKTURA I IZVORI ULAGANJA'!B17</f>
        <v>0</v>
      </c>
      <c r="B29" s="576"/>
      <c r="C29" s="195">
        <f>'STRUKTURA I IZVORI ULAGANJA'!G17</f>
        <v>0</v>
      </c>
      <c r="D29" s="2"/>
      <c r="E29" s="195">
        <f>IF($D$4=E$15,$C29*$D29/12*(13-$C$4),IF(E$15&gt;$D$4,$C29*$D29,0))</f>
        <v>0</v>
      </c>
      <c r="F29" s="195">
        <f>IF($D$4=F$15,$C29*$D29/12*(13-$C$4),IF(F$15&gt;$D$4,IF($C29-SUM($E29)&lt;$C29*$D29,$C29-SUM($E29),$C29*$D29),0))</f>
        <v>0</v>
      </c>
      <c r="G29" s="195">
        <f>IF($D$4=G$15,$C29*$D29/12*(13-$C$4),IF(G$15&gt;$D$4,IF($C29-SUM($E29:F29)&lt;$C29*$D29,$C29-SUM($E29:F29),$C29*$D29),0))</f>
        <v>0</v>
      </c>
      <c r="H29" s="195">
        <f>IF($D$4=H$15,$C29*$D29/12*(13-$C$4),IF(H$15&gt;$D$4,IF($C29-SUM($E29:G29)&lt;$C29*$D29,$C29-SUM($E29:G29),$C29*$D29),0))</f>
        <v>0</v>
      </c>
      <c r="I29" s="195">
        <f>IF($D$4=I$15,$C29*$D29/12*(13-$C$4),IF(I$15&gt;$D$4,IF($C29-SUM($E29:H29)&lt;$C29*$D29,$C29-SUM($E29:H29),$C29*$D29),0))</f>
        <v>0</v>
      </c>
      <c r="J29" s="195">
        <f>IF(J$16&lt;=$F$12,IF($D$4=J$15,$C29*$D29/12*(13-$C$4),IF(J$15&gt;$D$4,IF($C29-SUM($E29:I29)&lt;$C29*$D29,$C29-SUM($E29:I29),$C29*$D29),0)),0)</f>
        <v>0</v>
      </c>
      <c r="K29" s="195">
        <f>IF(K$16&lt;=$F$12,IF($D$4=K$15,$C29*$D29/12*(13-$C$4),IF(K$15&gt;$D$4,IF($C29-SUM($E29:J29)&lt;$C29*$D29,$C29-SUM($E29:J29),$C29*$D29),0)),0)</f>
        <v>0</v>
      </c>
      <c r="L29" s="195">
        <f>IF(L$16&lt;=$F$12,IF($D$4=L$15,$C29*$D29/12*(13-$C$4),IF(L$15&gt;$D$4,IF($C29-SUM($E29:K29)&lt;$C29*$D29,$C29-SUM($E29:K29),$C29*$D29),0)),0)</f>
        <v>0</v>
      </c>
      <c r="M29" s="195">
        <f>IF(M$16&lt;=$F$12,IF($D$4=M$15,$C29*$D29/12*(13-$C$4),IF(M$15&gt;$D$4,IF($C29-SUM($E29:L29)&lt;$C29*$D29,$C29-SUM($E29:L29),$C29*$D29),0)),0)</f>
        <v>0</v>
      </c>
      <c r="N29" s="195">
        <f>IF(N$16&lt;=$F$12,IF($D$4=N$15,$C29*$D29/12*(13-$C$4),IF(N$15&gt;$D$4,IF($C29-SUM($E29:M29)&lt;$C29*$D29,$C29-SUM($E29:M29),$C29*$D29),0)),0)</f>
        <v>0</v>
      </c>
      <c r="O29" s="195">
        <f>IF(O$16&lt;=$F$12,IF($D$4=O$15,$C29*$D29/12*(13-$C$4),IF(O$15&gt;$D$4,IF($C29-SUM($E29:N29)&lt;$C29*$D29,$C29-SUM($E29:N29),$C29*$D29),0)),0)</f>
        <v>0</v>
      </c>
      <c r="P29" s="195">
        <f>IF(P$16&lt;=$F$12,IF($D$4=P$15,$C29*$D29/12*(13-$C$4),IF(P$15&gt;$D$4,IF($C29-SUM($E29:O29)&lt;$C29*$D29,$C29-SUM($E29:O29),$C29*$D29),0)),0)</f>
        <v>0</v>
      </c>
      <c r="Q29" s="195">
        <f>IF(Q$16&lt;=$F$12,IF($D$4=Q$15,$C29*$D29/12*(13-$C$4),IF(Q$15&gt;$D$4,IF($C29-SUM($E29:P29)&lt;$C29*$D29,$C29-SUM($E29:P29),$C29*$D29),0)),0)</f>
        <v>0</v>
      </c>
      <c r="R29" s="195">
        <f>IF(R$16&lt;=$F$12,IF($D$4=R$15,$C29*$D29/12*(13-$C$4),IF(R$15&gt;$D$4,IF($C29-SUM($E29:Q29)&lt;$C29*$D29,$C29-SUM($E29:Q29),$C29*$D29),0)),0)</f>
        <v>0</v>
      </c>
      <c r="S29" s="195">
        <f>IF(S$16&lt;=$F$12,IF($D$4=S$15,$C29*$D29/12*(13-$C$4),IF(S$15&gt;$D$4,IF($C29-SUM($E29:R29)&lt;$C29*$D29,$C29-SUM($E29:R29),$C29*$D29),0)),0)</f>
        <v>0</v>
      </c>
      <c r="T29" s="195">
        <f>IF(T$16&lt;=$F$12,IF($D$4=T$15,$C29*$D29/12*(13-$C$4),IF(T$15&gt;$D$4,IF($C29-SUM($E29:S29)&lt;$C29*$D29,$C29-SUM($E29:S29),$C29*$D29),0)),0)</f>
        <v>0</v>
      </c>
      <c r="U29" s="195">
        <f>IF(U$16&lt;=$F$12,IF($D$4=U$15,$C29*$D29/12*(13-$C$4),IF(U$15&gt;$D$4,IF($C29-SUM($E29:T29)&lt;$C29*$D29,$C29-SUM($E29:T29),$C29*$D29),0)),0)</f>
        <v>0</v>
      </c>
      <c r="V29" s="195">
        <f>IF(V$16&lt;=$F$12,IF($D$4=V$15,$C29*$D29/12*(13-$C$4),IF(V$15&gt;$D$4,IF($C29-SUM($E29:U29)&lt;$C29*$D29,$C29-SUM($E29:U29),$C29*$D29),0)),0)</f>
        <v>0</v>
      </c>
      <c r="W29" s="195">
        <f>IF(W$16&lt;=$F$12,IF($D$4=W$15,$C29*$D29/12*(13-$C$4),IF(W$15&gt;$D$4,IF($C29-SUM($E29:V29)&lt;$C29*$D29,$C29-SUM($E29:V29),$C29*$D29),0)),0)</f>
        <v>0</v>
      </c>
      <c r="X29" s="195">
        <f>IF(X$16&lt;=$F$12,IF($D$4=X$15,$C29*$D29/12*(13-$C$4),IF(X$15&gt;$D$4,IF($C29-SUM($E29:W29)&lt;$C29*$D29,$C29-SUM($E29:W29),$C29*$D29),0)),0)</f>
        <v>0</v>
      </c>
      <c r="Y29" s="200">
        <f>C29-SUM(E29:X29)</f>
        <v>0</v>
      </c>
    </row>
    <row r="30" spans="1:25" s="100" customFormat="1" ht="12" customHeight="1" thickTop="1" x14ac:dyDescent="0.25">
      <c r="A30" s="197" t="s">
        <v>97</v>
      </c>
      <c r="B30" s="198"/>
      <c r="C30" s="572"/>
      <c r="D30" s="572"/>
      <c r="E30" s="572"/>
      <c r="F30" s="572"/>
      <c r="G30" s="572"/>
      <c r="H30" s="572"/>
      <c r="I30" s="572"/>
      <c r="J30" s="572"/>
      <c r="K30" s="572"/>
      <c r="L30" s="572"/>
      <c r="M30" s="572"/>
      <c r="N30" s="572"/>
      <c r="O30" s="572"/>
      <c r="P30" s="572"/>
      <c r="Q30" s="572"/>
      <c r="R30" s="572"/>
      <c r="S30" s="572"/>
      <c r="T30" s="572"/>
      <c r="U30" s="572"/>
      <c r="V30" s="572"/>
      <c r="W30" s="572"/>
      <c r="X30" s="572"/>
      <c r="Y30" s="573"/>
    </row>
    <row r="31" spans="1:25" ht="13.5" thickBot="1" x14ac:dyDescent="0.25">
      <c r="A31" s="568" t="str">
        <f>'STRUKTURA I IZVORI ULAGANJA'!B24</f>
        <v>Osnivačka ulaganja</v>
      </c>
      <c r="B31" s="569"/>
      <c r="C31" s="195">
        <f>'STRUKTURA I IZVORI ULAGANJA'!G24</f>
        <v>0</v>
      </c>
      <c r="D31" s="2"/>
      <c r="E31" s="195">
        <f>IF($D$5=E$15,$C31*$D31/12*(13-$C$5),IF(E$15&gt;$D$5,$C31*$D31,0))</f>
        <v>0</v>
      </c>
      <c r="F31" s="195">
        <f>IF($D$5=F$15,$C31*$D31/12*(13-$C$5),IF(F$15&gt;$D$5,IF($C31-SUM($E31)&lt;$C31*$D31,$C31-SUM($E31),$C31*$D31),0))</f>
        <v>0</v>
      </c>
      <c r="G31" s="195">
        <f>IF($D$5=G$15,$C31*$D31/12*(13-$C$5),IF(G$15&gt;$D$5,IF($C31-SUM($E31:F31)&lt;$C31*$D31,$C31-SUM($E31:F31),$C31*$D31),0))</f>
        <v>0</v>
      </c>
      <c r="H31" s="195">
        <f>IF($D$5=H$15,$C31*$D31/12*(13-$C$5),IF(H$15&gt;$D$5,IF($C31-SUM($E31:G31)&lt;$C31*$D31,$C31-SUM($E31:G31),$C31*$D31),0))</f>
        <v>0</v>
      </c>
      <c r="I31" s="195">
        <f>IF($D$5=I$15,$C31*$D31/12*(13-$C$5),IF(I$15&gt;$D$5,IF($C31-SUM($E31:H31)&lt;$C31*$D31,$C31-SUM($E31:H31),$C31*$D31),0))</f>
        <v>0</v>
      </c>
      <c r="J31" s="195">
        <f>IF(J$16&lt;=$F$12,IF($D$5=J$15,$C31*$D31/12*(13-$C$5),IF(J$15&gt;$D$5,IF($C31-SUM($E31:I31)&lt;$C31*$D31,$C31-SUM($E31:I31),$C31*$D31),0)),0)</f>
        <v>0</v>
      </c>
      <c r="K31" s="195">
        <f>IF(K$16&lt;=$F$12,IF($D$5=K$15,$C31*$D31/12*(13-$C$5),IF(K$15&gt;$D$5,IF($C31-SUM($E31:J31)&lt;$C31*$D31,$C31-SUM($E31:J31),$C31*$D31),0)),0)</f>
        <v>0</v>
      </c>
      <c r="L31" s="195">
        <f>IF(L$16&lt;=$F$12,IF($D$5=L$15,$C31*$D31/12*(13-$C$5),IF(L$15&gt;$D$5,IF($C31-SUM($E31:K31)&lt;$C31*$D31,$C31-SUM($E31:K31),$C31*$D31),0)),0)</f>
        <v>0</v>
      </c>
      <c r="M31" s="195">
        <f>IF(M$16&lt;=$F$12,IF($D$5=M$15,$C31*$D31/12*(13-$C$5),IF(M$15&gt;$D$5,IF($C31-SUM($E31:L31)&lt;$C31*$D31,$C31-SUM($E31:L31),$C31*$D31),0)),0)</f>
        <v>0</v>
      </c>
      <c r="N31" s="195">
        <f>IF(N$16&lt;=$F$12,IF($D$5=N$15,$C31*$D31/12*(13-$C$5),IF(N$15&gt;$D$5,IF($C31-SUM($E31:M31)&lt;$C31*$D31,$C31-SUM($E31:M31),$C31*$D31),0)),0)</f>
        <v>0</v>
      </c>
      <c r="O31" s="195">
        <f>IF(O$16&lt;=$F$12,IF($D$5=O$15,$C31*$D31/12*(13-$C$5),IF(O$15&gt;$D$5,IF($C31-SUM($E31:N31)&lt;$C31*$D31,$C31-SUM($E31:N31),$C31*$D31),0)),0)</f>
        <v>0</v>
      </c>
      <c r="P31" s="195">
        <f>IF(P$16&lt;=$F$12,IF($D$5=P$15,$C31*$D31/12*(13-$C$5),IF(P$15&gt;$D$5,IF($C31-SUM($E31:O31)&lt;$C31*$D31,$C31-SUM($E31:O31),$C31*$D31),0)),0)</f>
        <v>0</v>
      </c>
      <c r="Q31" s="195">
        <f>IF(Q$16&lt;=$F$12,IF($D$5=Q$15,$C31*$D31/12*(13-$C$5),IF(Q$15&gt;$D$5,IF($C31-SUM($E31:P31)&lt;$C31*$D31,$C31-SUM($E31:P31),$C31*$D31),0)),0)</f>
        <v>0</v>
      </c>
      <c r="R31" s="195">
        <f>IF(R$16&lt;=$F$12,IF($D$5=R$15,$C31*$D31/12*(13-$C$5),IF(R$15&gt;$D$5,IF($C31-SUM($E31:Q31)&lt;$C31*$D31,$C31-SUM($E31:Q31),$C31*$D31),0)),0)</f>
        <v>0</v>
      </c>
      <c r="S31" s="195">
        <f>IF(S$16&lt;=$F$12,IF($D$5=S$15,$C31*$D31/12*(13-$C$5),IF(S$15&gt;$D$5,IF($C31-SUM($E31:R31)&lt;$C31*$D31,$C31-SUM($E31:R31),$C31*$D31),0)),0)</f>
        <v>0</v>
      </c>
      <c r="T31" s="195">
        <f>IF(T$16&lt;=$F$12,IF($D$5=T$15,$C31*$D31/12*(13-$C$5),IF(T$15&gt;$D$5,IF($C31-SUM($E31:S31)&lt;$C31*$D31,$C31-SUM($E31:S31),$C31*$D31),0)),0)</f>
        <v>0</v>
      </c>
      <c r="U31" s="195">
        <f>IF(U$16&lt;=$F$12,IF($D$5=U$15,$C31*$D31/12*(13-$C$5),IF(U$15&gt;$D$5,IF($C31-SUM($E31:T31)&lt;$C31*$D31,$C31-SUM($E31:T31),$C31*$D31),0)),0)</f>
        <v>0</v>
      </c>
      <c r="V31" s="195">
        <f>IF(V$16&lt;=$F$12,IF($D$5=V$15,$C31*$D31/12*(13-$C$5),IF(V$15&gt;$D$5,IF($C31-SUM($E31:U31)&lt;$C31*$D31,$C31-SUM($E31:U31),$C31*$D31),0)),0)</f>
        <v>0</v>
      </c>
      <c r="W31" s="195">
        <f>IF(W$16&lt;=$F$12,IF($D$5=W$15,$C31*$D31/12*(13-$C$5),IF(W$15&gt;$D$5,IF($C31-SUM($E31:V31)&lt;$C31*$D31,$C31-SUM($E31:V31),$C31*$D31),0)),0)</f>
        <v>0</v>
      </c>
      <c r="X31" s="195">
        <f>IF(X$16&lt;=$F$12,IF($D$5=X$15,$C31*$D31/12*(13-$C$5),IF(X$15&gt;$D$5,IF($C31-SUM($E31:W31)&lt;$C31*$D31,$C31-SUM($E31:W31),$C31*$D31),0)),0)</f>
        <v>0</v>
      </c>
      <c r="Y31" s="200">
        <f>C31-SUM(E31:X31)</f>
        <v>0</v>
      </c>
    </row>
    <row r="32" spans="1:25" ht="14.25" thickTop="1" x14ac:dyDescent="0.25">
      <c r="A32" s="237" t="s">
        <v>302</v>
      </c>
      <c r="B32" s="199"/>
      <c r="C32" s="572"/>
      <c r="D32" s="572"/>
      <c r="E32" s="572"/>
      <c r="F32" s="572"/>
      <c r="G32" s="572"/>
      <c r="H32" s="572"/>
      <c r="I32" s="572"/>
      <c r="J32" s="572"/>
      <c r="K32" s="572"/>
      <c r="L32" s="572"/>
      <c r="M32" s="572"/>
      <c r="N32" s="572"/>
      <c r="O32" s="572"/>
      <c r="P32" s="572"/>
      <c r="Q32" s="572"/>
      <c r="R32" s="572"/>
      <c r="S32" s="572"/>
      <c r="T32" s="572"/>
      <c r="U32" s="572"/>
      <c r="V32" s="572"/>
      <c r="W32" s="572"/>
      <c r="X32" s="572"/>
      <c r="Y32" s="573"/>
    </row>
    <row r="33" spans="1:25" s="105" customFormat="1" ht="13.5" x14ac:dyDescent="0.25">
      <c r="A33" s="571">
        <f>'STRUKTURA I IZVORI ULAGANJA'!B19</f>
        <v>0</v>
      </c>
      <c r="B33" s="571"/>
      <c r="C33" s="195">
        <f>'STRUKTURA I IZVORI ULAGANJA'!G19</f>
        <v>0</v>
      </c>
      <c r="D33" s="2"/>
      <c r="E33" s="200">
        <f>IF($D$7=E$15,$C33*$D33/12*(13-$C$7),IF(E$15&gt;$D$7,$C33*$D33,0))</f>
        <v>0</v>
      </c>
      <c r="F33" s="200">
        <f>IF($D$7=F$15,$C33*$D33/12*(13-$C$7),IF(F$15&gt;$D$7,IF($C33-SUM($E33)&lt;$C33*$D33,$C33-SUM($E33),$C33*$D33),0))</f>
        <v>0</v>
      </c>
      <c r="G33" s="200">
        <f>IF($D7=G$15,$C33*$D33/12*(13-$C7),IF(G$15&gt;$D7,IF($C33-SUM($E33:F33)&lt;$C33*$D33,$C33-SUM($E33:F33),$C33*$D33),0))</f>
        <v>0</v>
      </c>
      <c r="H33" s="200">
        <f>IF($D7=H$15,$C33*$D33/12*(13-$C7),IF(H$15&gt;$D7,IF($C33-SUM($E33:G33)&lt;$C33*$D33,$C33-SUM($E33:G33),$C33*$D33),0))</f>
        <v>0</v>
      </c>
      <c r="I33" s="200">
        <f>IF($D7=I$15,$C33*$D33/12*(13-$C7),IF(I$15&gt;$D7,IF($C33-SUM($E33:H33)&lt;$C33*$D33,$C33-SUM($E33:H33),$C33*$D33),0))</f>
        <v>0</v>
      </c>
      <c r="J33" s="200">
        <f>IF(J$16&lt;=$F$12,IF($D7=J$15,$C33*$D33/12*(13-$C7),IF(J$15&gt;$D7,IF($C33-SUM($E33:I33)&lt;$C33*$D33,$C33-SUM($E33:I33),$C33*$D33),0)),0)</f>
        <v>0</v>
      </c>
      <c r="K33" s="200">
        <f>IF(K$16&lt;=$F$12,IF($D7=K$15,$C33*$D33/12*(13-$C7),IF(K$15&gt;$D7,IF($C33-SUM($E33:J33)&lt;$C33*$D33,$C33-SUM($E33:J33),$C33*$D33),0)),0)</f>
        <v>0</v>
      </c>
      <c r="L33" s="200">
        <f>IF(L$16&lt;=$F$12,IF($D7=L$15,$C33*$D33/12*(13-$C7),IF(L$15&gt;$D7,IF($C33-SUM($E33:K33)&lt;$C33*$D33,$C33-SUM($E33:K33),$C33*$D33),0)),0)</f>
        <v>0</v>
      </c>
      <c r="M33" s="200">
        <f>IF(M$16&lt;=$F$12,IF($D7=M$15,$C33*$D33/12*(13-$C7),IF(M$15&gt;$D7,IF($C33-SUM($E33:L33)&lt;$C33*$D33,$C33-SUM($E33:L33),$C33*$D33),0)),0)</f>
        <v>0</v>
      </c>
      <c r="N33" s="200">
        <f>IF(N$16&lt;=$F$12,IF($D7=N$15,$C33*$D33/12*(13-$C7),IF(N$15&gt;$D7,IF($C33-SUM($E33:M33)&lt;$C33*$D33,$C33-SUM($E33:M33),$C33*$D33),0)),0)</f>
        <v>0</v>
      </c>
      <c r="O33" s="200">
        <f>IF(O$16&lt;=$F$12,IF($D7=O$15,$C33*$D33/12*(13-$C7),IF(O$15&gt;$D7,IF($C33-SUM($E33:N33)&lt;$C33*$D33,$C33-SUM($E33:N33),$C33*$D33),0)),0)</f>
        <v>0</v>
      </c>
      <c r="P33" s="200">
        <f>IF(P$16&lt;=$F$12,IF($D7=P$15,$C33*$D33/12*(13-$C7),IF(P$15&gt;$D7,IF($C33-SUM($E33:O33)&lt;$C33*$D33,$C33-SUM($E33:O33),$C33*$D33),0)),0)</f>
        <v>0</v>
      </c>
      <c r="Q33" s="200">
        <f>IF(Q$16&lt;=$F$12,IF($D7=Q$15,$C33*$D33/12*(13-$C7),IF(Q$15&gt;$D7,IF($C33-SUM($E33:P33)&lt;$C33*$D33,$C33-SUM($E33:P33),$C33*$D33),0)),0)</f>
        <v>0</v>
      </c>
      <c r="R33" s="200">
        <f>IF(R$16&lt;=$F$12,IF($D7=R$15,$C33*$D33/12*(13-$C7),IF(R$15&gt;$D7,IF($C33-SUM($E33:Q33)&lt;$C33*$D33,$C33-SUM($E33:Q33),$C33*$D33),0)),0)</f>
        <v>0</v>
      </c>
      <c r="S33" s="200">
        <f>IF(S$16&lt;=$F$12,IF($D7=S$15,$C33*$D33/12*(13-$C7),IF(S$15&gt;$D7,IF($C33-SUM($E33:R33)&lt;$C33*$D33,$C33-SUM($E33:R33),$C33*$D33),0)),0)</f>
        <v>0</v>
      </c>
      <c r="T33" s="200">
        <f>IF(T$16&lt;=$F$12,IF($D7=T$15,$C33*$D33/12*(13-$C7),IF(T$15&gt;$D7,IF($C33-SUM($E33:S33)&lt;$C33*$D33,$C33-SUM($E33:S33),$C33*$D33),0)),0)</f>
        <v>0</v>
      </c>
      <c r="U33" s="200">
        <f>IF(U$16&lt;=$F$12,IF($D7=U$15,$C33*$D33/12*(13-$C7),IF(U$15&gt;$D7,IF($C33-SUM($E33:T33)&lt;$C33*$D33,$C33-SUM($E33:T33),$C33*$D33),0)),0)</f>
        <v>0</v>
      </c>
      <c r="V33" s="200">
        <f>IF(V$16&lt;=$F$12,IF($D7=V$15,$C33*$D33/12*(13-$C7),IF(V$15&gt;$D7,IF($C33-SUM($E33:U33)&lt;$C33*$D33,$C33-SUM($E33:U33),$C33*$D33),0)),0)</f>
        <v>0</v>
      </c>
      <c r="W33" s="200">
        <f>IF(W$16&lt;=$F$12,IF($D7=W$15,$C33*$D33/12*(13-$C7),IF(W$15&gt;$D7,IF($C33-SUM($E33:V33)&lt;$C33*$D33,$C33-SUM($E33:V33),$C33*$D33),0)),0)</f>
        <v>0</v>
      </c>
      <c r="X33" s="200">
        <f>IF(X$16&lt;=$F$12,IF($D7=X$15,$C33*$D33/12*(13-$C7),IF(X$15&gt;$D7,IF($C33-SUM($E33:W33)&lt;$C33*$D33,$C33-SUM($E33:W33),$C33*$D33),0)),0)</f>
        <v>0</v>
      </c>
      <c r="Y33" s="200">
        <f>C33-SUM(E33:X33)</f>
        <v>0</v>
      </c>
    </row>
    <row r="34" spans="1:25" s="105" customFormat="1" ht="13.5" customHeight="1" x14ac:dyDescent="0.25">
      <c r="A34" s="571">
        <f>'STRUKTURA I IZVORI ULAGANJA'!B20</f>
        <v>0</v>
      </c>
      <c r="B34" s="571"/>
      <c r="C34" s="195">
        <f>'STRUKTURA I IZVORI ULAGANJA'!G20</f>
        <v>0</v>
      </c>
      <c r="D34" s="2"/>
      <c r="E34" s="200">
        <f>IF($D$8=E$15,$C34*$D34/12*(13-$C$8),IF(E$15&gt;$D$8,$C34*$D34,0))</f>
        <v>0</v>
      </c>
      <c r="F34" s="200">
        <f>IF($D$8=F$15,$C34*$D34/12*(13-$C$8),IF(F$15&gt;$D$8,IF($C34-SUM($E34)&lt;$C34*$D34,$C34-SUM($E34),$C34*$D34),0))</f>
        <v>0</v>
      </c>
      <c r="G34" s="200">
        <f>IF($D8=G$15,$C34*$D34/12*(13-$C8),IF(G$15&gt;$D8,IF($C34-SUM($E34:F34)&lt;$C34*$D34,$C34-SUM($E34:F34),$C34*$D34),0))</f>
        <v>0</v>
      </c>
      <c r="H34" s="200">
        <f>IF($D8=H$15,$C34*$D34/12*(13-$C8),IF(H$15&gt;$D8,IF($C34-SUM($E34:G34)&lt;$C34*$D34,$C34-SUM($E34:G34),$C34*$D34),0))</f>
        <v>0</v>
      </c>
      <c r="I34" s="200">
        <f>IF($D8=I$15,$C34*$D34/12*(13-$C8),IF(I$15&gt;$D8,IF($C34-SUM($E34:H34)&lt;$C34*$D34,$C34-SUM($E34:H34),$C34*$D34),0))</f>
        <v>0</v>
      </c>
      <c r="J34" s="200">
        <f>IF(J$16&lt;=$F$12,IF($D8=J$15,$C34*$D34/12*(13-$C8),IF(J$15&gt;$D8,IF($C34-SUM($E34:I34)&lt;$C34*$D34,$C34-SUM($E34:I34),$C34*$D34),0)),0)</f>
        <v>0</v>
      </c>
      <c r="K34" s="200">
        <f>IF(K$16&lt;=$F$12,IF($D8=K$15,$C34*$D34/12*(13-$C8),IF(K$15&gt;$D8,IF($C34-SUM($E34:J34)&lt;$C34*$D34,$C34-SUM($E34:J34),$C34*$D34),0)),0)</f>
        <v>0</v>
      </c>
      <c r="L34" s="200">
        <f>IF(L$16&lt;=$F$12,IF($D8=L$15,$C34*$D34/12*(13-$C8),IF(L$15&gt;$D8,IF($C34-SUM($E34:K34)&lt;$C34*$D34,$C34-SUM($E34:K34),$C34*$D34),0)),0)</f>
        <v>0</v>
      </c>
      <c r="M34" s="200">
        <f>IF(M$16&lt;=$F$12,IF($D8=M$15,$C34*$D34/12*(13-$C8),IF(M$15&gt;$D8,IF($C34-SUM($E34:L34)&lt;$C34*$D34,$C34-SUM($E34:L34),$C34*$D34),0)),0)</f>
        <v>0</v>
      </c>
      <c r="N34" s="200">
        <f>IF(N$16&lt;=$F$12,IF($D8=N$15,$C34*$D34/12*(13-$C8),IF(N$15&gt;$D8,IF($C34-SUM($E34:M34)&lt;$C34*$D34,$C34-SUM($E34:M34),$C34*$D34),0)),0)</f>
        <v>0</v>
      </c>
      <c r="O34" s="200">
        <f>IF(O$16&lt;=$F$12,IF($D8=O$15,$C34*$D34/12*(13-$C8),IF(O$15&gt;$D8,IF($C34-SUM($E34:N34)&lt;$C34*$D34,$C34-SUM($E34:N34),$C34*$D34),0)),0)</f>
        <v>0</v>
      </c>
      <c r="P34" s="200">
        <f>IF(P$16&lt;=$F$12,IF($D8=P$15,$C34*$D34/12*(13-$C8),IF(P$15&gt;$D8,IF($C34-SUM($E34:O34)&lt;$C34*$D34,$C34-SUM($E34:O34),$C34*$D34),0)),0)</f>
        <v>0</v>
      </c>
      <c r="Q34" s="200">
        <f>IF(Q$16&lt;=$F$12,IF($D8=Q$15,$C34*$D34/12*(13-$C8),IF(Q$15&gt;$D8,IF($C34-SUM($E34:P34)&lt;$C34*$D34,$C34-SUM($E34:P34),$C34*$D34),0)),0)</f>
        <v>0</v>
      </c>
      <c r="R34" s="200">
        <f>IF(R$16&lt;=$F$12,IF($D8=R$15,$C34*$D34/12*(13-$C8),IF(R$15&gt;$D8,IF($C34-SUM($E34:Q34)&lt;$C34*$D34,$C34-SUM($E34:Q34),$C34*$D34),0)),0)</f>
        <v>0</v>
      </c>
      <c r="S34" s="200">
        <f>IF(S$16&lt;=$F$12,IF($D8=S$15,$C34*$D34/12*(13-$C8),IF(S$15&gt;$D8,IF($C34-SUM($E34:R34)&lt;$C34*$D34,$C34-SUM($E34:R34),$C34*$D34),0)),0)</f>
        <v>0</v>
      </c>
      <c r="T34" s="200">
        <f>IF(T$16&lt;=$F$12,IF($D8=T$15,$C34*$D34/12*(13-$C8),IF(T$15&gt;$D8,IF($C34-SUM($E34:S34)&lt;$C34*$D34,$C34-SUM($E34:S34),$C34*$D34),0)),0)</f>
        <v>0</v>
      </c>
      <c r="U34" s="200">
        <f>IF(U$16&lt;=$F$12,IF($D8=U$15,$C34*$D34/12*(13-$C8),IF(U$15&gt;$D8,IF($C34-SUM($E34:T34)&lt;$C34*$D34,$C34-SUM($E34:T34),$C34*$D34),0)),0)</f>
        <v>0</v>
      </c>
      <c r="V34" s="200">
        <f>IF(V$16&lt;=$F$12,IF($D8=V$15,$C34*$D34/12*(13-$C8),IF(V$15&gt;$D8,IF($C34-SUM($E34:U34)&lt;$C34*$D34,$C34-SUM($E34:U34),$C34*$D34),0)),0)</f>
        <v>0</v>
      </c>
      <c r="W34" s="200">
        <f>IF(W$16&lt;=$F$12,IF($D8=W$15,$C34*$D34/12*(13-$C8),IF(W$15&gt;$D8,IF($C34-SUM($E34:V34)&lt;$C34*$D34,$C34-SUM($E34:V34),$C34*$D34),0)),0)</f>
        <v>0</v>
      </c>
      <c r="X34" s="200">
        <f>IF(X$16&lt;=$F$12,IF($D8=X$15,$C34*$D34/12*(13-$C8),IF(X$15&gt;$D8,IF($C34-SUM($E34:W34)&lt;$C34*$D34,$C34-SUM($E34:W34),$C34*$D34),0)),0)</f>
        <v>0</v>
      </c>
      <c r="Y34" s="193">
        <f>C34-SUM(E34:X34)</f>
        <v>0</v>
      </c>
    </row>
    <row r="35" spans="1:25" s="105" customFormat="1" ht="13.5" customHeight="1" x14ac:dyDescent="0.25">
      <c r="A35" s="571">
        <f>'STRUKTURA I IZVORI ULAGANJA'!B21</f>
        <v>0</v>
      </c>
      <c r="B35" s="571"/>
      <c r="C35" s="195">
        <f>'STRUKTURA I IZVORI ULAGANJA'!G21</f>
        <v>0</v>
      </c>
      <c r="D35" s="2"/>
      <c r="E35" s="200">
        <f>IF($D$9=E$15,$C35*$D35/12*(13-$C$9),IF(E$15&gt;$D$9,$C35*$D35,0))</f>
        <v>0</v>
      </c>
      <c r="F35" s="200">
        <f>IF($D$9=F$15,$C35*$D35/12*(13-$C$9),IF(F$15&gt;$D$9,IF($C35-SUM($E35)&lt;$C35*$D35,$C35-SUM($E35),$C35*$D35),0))</f>
        <v>0</v>
      </c>
      <c r="G35" s="200">
        <f>IF($D9=G$15,$C35*$D35/12*(13-$C9),IF(G$15&gt;$D9,IF($C35-SUM($E35:F35)&lt;$C35*$D35,$C35-SUM($E35:F35),$C35*$D35),0))</f>
        <v>0</v>
      </c>
      <c r="H35" s="200">
        <f>IF($D9=H$15,$C35*$D35/12*(13-$C9),IF(H$15&gt;$D9,IF($C35-SUM($E35:G35)&lt;$C35*$D35,$C35-SUM($E35:G35),$C35*$D35),0))</f>
        <v>0</v>
      </c>
      <c r="I35" s="200">
        <f>IF($D9=I$15,$C35*$D35/12*(13-$C9),IF(I$15&gt;$D9,IF($C35-SUM($E35:H35)&lt;$C35*$D35,$C35-SUM($E35:H35),$C35*$D35),0))</f>
        <v>0</v>
      </c>
      <c r="J35" s="200">
        <f>IF(J$16&lt;=$F$12,IF($D9=J$15,$C35*$D35/12*(13-$C9),IF(J$15&gt;$D9,IF($C35-SUM($E35:I35)&lt;$C35*$D35,$C35-SUM($E35:I35),$C35*$D35),0)),0)</f>
        <v>0</v>
      </c>
      <c r="K35" s="200">
        <f>IF(K$16&lt;=$F$12,IF($D9=K$15,$C35*$D35/12*(13-$C9),IF(K$15&gt;$D9,IF($C35-SUM($E35:J35)&lt;$C35*$D35,$C35-SUM($E35:J35),$C35*$D35),0)),0)</f>
        <v>0</v>
      </c>
      <c r="L35" s="200">
        <f>IF(L$16&lt;=$F$12,IF($D9=L$15,$C35*$D35/12*(13-$C9),IF(L$15&gt;$D9,IF($C35-SUM($E35:K35)&lt;$C35*$D35,$C35-SUM($E35:K35),$C35*$D35),0)),0)</f>
        <v>0</v>
      </c>
      <c r="M35" s="200">
        <f>IF(M$16&lt;=$F$12,IF($D9=M$15,$C35*$D35/12*(13-$C9),IF(M$15&gt;$D9,IF($C35-SUM($E35:L35)&lt;$C35*$D35,$C35-SUM($E35:L35),$C35*$D35),0)),0)</f>
        <v>0</v>
      </c>
      <c r="N35" s="200">
        <f>IF(N$16&lt;=$F$12,IF($D9=N$15,$C35*$D35/12*(13-$C9),IF(N$15&gt;$D9,IF($C35-SUM($E35:M35)&lt;$C35*$D35,$C35-SUM($E35:M35),$C35*$D35),0)),0)</f>
        <v>0</v>
      </c>
      <c r="O35" s="200">
        <f>IF(O$16&lt;=$F$12,IF($D9=O$15,$C35*$D35/12*(13-$C9),IF(O$15&gt;$D9,IF($C35-SUM($E35:N35)&lt;$C35*$D35,$C35-SUM($E35:N35),$C35*$D35),0)),0)</f>
        <v>0</v>
      </c>
      <c r="P35" s="200">
        <f>IF(P$16&lt;=$F$12,IF($D9=P$15,$C35*$D35/12*(13-$C9),IF(P$15&gt;$D9,IF($C35-SUM($E35:O35)&lt;$C35*$D35,$C35-SUM($E35:O35),$C35*$D35),0)),0)</f>
        <v>0</v>
      </c>
      <c r="Q35" s="200">
        <f>IF(Q$16&lt;=$F$12,IF($D9=Q$15,$C35*$D35/12*(13-$C9),IF(Q$15&gt;$D9,IF($C35-SUM($E35:P35)&lt;$C35*$D35,$C35-SUM($E35:P35),$C35*$D35),0)),0)</f>
        <v>0</v>
      </c>
      <c r="R35" s="200">
        <f>IF(R$16&lt;=$F$12,IF($D9=R$15,$C35*$D35/12*(13-$C9),IF(R$15&gt;$D9,IF($C35-SUM($E35:Q35)&lt;$C35*$D35,$C35-SUM($E35:Q35),$C35*$D35),0)),0)</f>
        <v>0</v>
      </c>
      <c r="S35" s="200">
        <f>IF(S$16&lt;=$F$12,IF($D9=S$15,$C35*$D35/12*(13-$C9),IF(S$15&gt;$D9,IF($C35-SUM($E35:R35)&lt;$C35*$D35,$C35-SUM($E35:R35),$C35*$D35),0)),0)</f>
        <v>0</v>
      </c>
      <c r="T35" s="200">
        <f>IF(T$16&lt;=$F$12,IF($D9=T$15,$C35*$D35/12*(13-$C9),IF(T$15&gt;$D9,IF($C35-SUM($E35:S35)&lt;$C35*$D35,$C35-SUM($E35:S35),$C35*$D35),0)),0)</f>
        <v>0</v>
      </c>
      <c r="U35" s="200">
        <f>IF(U$16&lt;=$F$12,IF($D9=U$15,$C35*$D35/12*(13-$C9),IF(U$15&gt;$D9,IF($C35-SUM($E35:T35)&lt;$C35*$D35,$C35-SUM($E35:T35),$C35*$D35),0)),0)</f>
        <v>0</v>
      </c>
      <c r="V35" s="200">
        <f>IF(V$16&lt;=$F$12,IF($D9=V$15,$C35*$D35/12*(13-$C9),IF(V$15&gt;$D9,IF($C35-SUM($E35:U35)&lt;$C35*$D35,$C35-SUM($E35:U35),$C35*$D35),0)),0)</f>
        <v>0</v>
      </c>
      <c r="W35" s="200">
        <f>IF(W$16&lt;=$F$12,IF($D9=W$15,$C35*$D35/12*(13-$C9),IF(W$15&gt;$D9,IF($C35-SUM($E35:V35)&lt;$C35*$D35,$C35-SUM($E35:V35),$C35*$D35),0)),0)</f>
        <v>0</v>
      </c>
      <c r="X35" s="200">
        <f>IF(X$16&lt;=$F$12,IF($D9=X$15,$C35*$D35/12*(13-$C9),IF(X$15&gt;$D9,IF($C35-SUM($E35:W35)&lt;$C35*$D35,$C35-SUM($E35:W35),$C35*$D35),0)),0)</f>
        <v>0</v>
      </c>
      <c r="Y35" s="200">
        <f>C35-SUM(E35:X35)</f>
        <v>0</v>
      </c>
    </row>
    <row r="36" spans="1:25" s="105" customFormat="1" ht="13.5" customHeight="1" x14ac:dyDescent="0.25">
      <c r="A36" s="571">
        <f>'STRUKTURA I IZVORI ULAGANJA'!B22</f>
        <v>0</v>
      </c>
      <c r="B36" s="571"/>
      <c r="C36" s="195">
        <f>'STRUKTURA I IZVORI ULAGANJA'!G22</f>
        <v>0</v>
      </c>
      <c r="D36" s="2"/>
      <c r="E36" s="200">
        <f>IF($D$10=E$15,$C36*$D36/12*(13-$C$10),IF(E$15&gt;$D$10,$C36*$D36,0))</f>
        <v>0</v>
      </c>
      <c r="F36" s="200">
        <f>IF($D$10=F$15,$C36*$D36/12*(13-$C$10),IF(F$15&gt;$D$10,IF($C36-SUM($E36)&lt;$C36*$D36,$C36-SUM($E36),$C36*$D36),0))</f>
        <v>0</v>
      </c>
      <c r="G36" s="200">
        <f>IF($D10=G$15,$C36*$D36/12*(13-$C10),IF(G$15&gt;$D10,IF($C36-SUM($E36:F36)&lt;$C36*$D36,$C36-SUM($E36:F36),$C36*$D36),0))</f>
        <v>0</v>
      </c>
      <c r="H36" s="200">
        <f>IF($D10=H$15,$C36*$D36/12*(13-$C10),IF(H$15&gt;$D10,IF($C36-SUM($E36:G36)&lt;$C36*$D36,$C36-SUM($E36:G36),$C36*$D36),0))</f>
        <v>0</v>
      </c>
      <c r="I36" s="200">
        <f>IF($D10=I$15,$C36*$D36/12*(13-$C10),IF(I$15&gt;$D10,IF($C36-SUM($E36:H36)&lt;$C36*$D36,$C36-SUM($E36:H36),$C36*$D36),0))</f>
        <v>0</v>
      </c>
      <c r="J36" s="200">
        <f>IF(J$16&lt;=$F$12,IF($D10=J$15,$C36*$D36/12*(13-$C10),IF(J$15&gt;$D10,IF($C36-SUM($E36:I36)&lt;$C36*$D36,$C36-SUM($E36:I36),$C36*$D36),0)),0)</f>
        <v>0</v>
      </c>
      <c r="K36" s="200">
        <f>IF(K$16&lt;=$F$12,IF($D10=K$15,$C36*$D36/12*(13-$C10),IF(K$15&gt;$D10,IF($C36-SUM($E36:J36)&lt;$C36*$D36,$C36-SUM($E36:J36),$C36*$D36),0)),0)</f>
        <v>0</v>
      </c>
      <c r="L36" s="200">
        <f>IF(L$16&lt;=$F$12,IF($D10=L$15,$C36*$D36/12*(13-$C10),IF(L$15&gt;$D10,IF($C36-SUM($E36:K36)&lt;$C36*$D36,$C36-SUM($E36:K36),$C36*$D36),0)),0)</f>
        <v>0</v>
      </c>
      <c r="M36" s="200">
        <f>IF(M$16&lt;=$F$12,IF($D10=M$15,$C36*$D36/12*(13-$C10),IF(M$15&gt;$D10,IF($C36-SUM($E36:L36)&lt;$C36*$D36,$C36-SUM($E36:L36),$C36*$D36),0)),0)</f>
        <v>0</v>
      </c>
      <c r="N36" s="200">
        <f>IF(N$16&lt;=$F$12,IF($D10=N$15,$C36*$D36/12*(13-$C10),IF(N$15&gt;$D10,IF($C36-SUM($E36:M36)&lt;$C36*$D36,$C36-SUM($E36:M36),$C36*$D36),0)),0)</f>
        <v>0</v>
      </c>
      <c r="O36" s="200">
        <f>IF(O$16&lt;=$F$12,IF($D10=O$15,$C36*$D36/12*(13-$C10),IF(O$15&gt;$D10,IF($C36-SUM($E36:N36)&lt;$C36*$D36,$C36-SUM($E36:N36),$C36*$D36),0)),0)</f>
        <v>0</v>
      </c>
      <c r="P36" s="200">
        <f>IF(P$16&lt;=$F$12,IF($D10=P$15,$C36*$D36/12*(13-$C10),IF(P$15&gt;$D10,IF($C36-SUM($E36:O36)&lt;$C36*$D36,$C36-SUM($E36:O36),$C36*$D36),0)),0)</f>
        <v>0</v>
      </c>
      <c r="Q36" s="200">
        <f>IF(Q$16&lt;=$F$12,IF($D10=Q$15,$C36*$D36/12*(13-$C10),IF(Q$15&gt;$D10,IF($C36-SUM($E36:P36)&lt;$C36*$D36,$C36-SUM($E36:P36),$C36*$D36),0)),0)</f>
        <v>0</v>
      </c>
      <c r="R36" s="200">
        <f>IF(R$16&lt;=$F$12,IF($D10=R$15,$C36*$D36/12*(13-$C10),IF(R$15&gt;$D10,IF($C36-SUM($E36:Q36)&lt;$C36*$D36,$C36-SUM($E36:Q36),$C36*$D36),0)),0)</f>
        <v>0</v>
      </c>
      <c r="S36" s="200">
        <f>IF(S$16&lt;=$F$12,IF($D10=S$15,$C36*$D36/12*(13-$C10),IF(S$15&gt;$D10,IF($C36-SUM($E36:R36)&lt;$C36*$D36,$C36-SUM($E36:R36),$C36*$D36),0)),0)</f>
        <v>0</v>
      </c>
      <c r="T36" s="200">
        <f>IF(T$16&lt;=$F$12,IF($D10=T$15,$C36*$D36/12*(13-$C10),IF(T$15&gt;$D10,IF($C36-SUM($E36:S36)&lt;$C36*$D36,$C36-SUM($E36:S36),$C36*$D36),0)),0)</f>
        <v>0</v>
      </c>
      <c r="U36" s="200">
        <f>IF(U$16&lt;=$F$12,IF($D10=U$15,$C36*$D36/12*(13-$C10),IF(U$15&gt;$D10,IF($C36-SUM($E36:T36)&lt;$C36*$D36,$C36-SUM($E36:T36),$C36*$D36),0)),0)</f>
        <v>0</v>
      </c>
      <c r="V36" s="200">
        <f>IF(V$16&lt;=$F$12,IF($D10=V$15,$C36*$D36/12*(13-$C10),IF(V$15&gt;$D10,IF($C36-SUM($E36:U36)&lt;$C36*$D36,$C36-SUM($E36:U36),$C36*$D36),0)),0)</f>
        <v>0</v>
      </c>
      <c r="W36" s="200">
        <f>IF(W$16&lt;=$F$12,IF($D10=W$15,$C36*$D36/12*(13-$C10),IF(W$15&gt;$D10,IF($C36-SUM($E36:V36)&lt;$C36*$D36,$C36-SUM($E36:V36),$C36*$D36),0)),0)</f>
        <v>0</v>
      </c>
      <c r="X36" s="200">
        <f>IF(X$16&lt;=$F$12,IF($D10=X$15,$C36*$D36/12*(13-$C10),IF(X$15&gt;$D10,IF($C36-SUM($E36:W36)&lt;$C36*$D36,$C36-SUM($E36:W36),$C36*$D36),0)),0)</f>
        <v>0</v>
      </c>
      <c r="Y36" s="200">
        <f>C36-SUM(E36:X36)</f>
        <v>0</v>
      </c>
    </row>
    <row r="37" spans="1:25" s="105" customFormat="1" ht="14.25" customHeight="1" thickBot="1" x14ac:dyDescent="0.3">
      <c r="A37" s="574">
        <f>'STRUKTURA I IZVORI ULAGANJA'!B23</f>
        <v>0</v>
      </c>
      <c r="B37" s="574"/>
      <c r="C37" s="189">
        <f>'STRUKTURA I IZVORI ULAGANJA'!G23</f>
        <v>0</v>
      </c>
      <c r="D37" s="2"/>
      <c r="E37" s="191">
        <f>IF($D$11=E$15,$C37*$D37/12*(13-$C$11),IF(E$15&gt;$D$11,$C37*$D37,0))</f>
        <v>0</v>
      </c>
      <c r="F37" s="191">
        <f>IF($D$11=F$15,$C37*$D37/12*(13-$C$11),IF(F$15&gt;$D$11,IF($C37-SUM($E37)&lt;$C37*$D37,$C37-SUM($E37),$C37*$D37),0))</f>
        <v>0</v>
      </c>
      <c r="G37" s="191">
        <f>IF($D11=G$15,$C37*$D37/12*(13-$C11),IF(G$15&gt;$D11,IF($C37-SUM($E37:F37)&lt;$C37*$D37,$C37-SUM($E37:F37),$C37*$D37),0))</f>
        <v>0</v>
      </c>
      <c r="H37" s="191">
        <f>IF($D11=H$15,$C37*$D37/12*(13-$C11),IF(H$15&gt;$D11,IF($C37-SUM($E37:G37)&lt;$C37*$D37,$C37-SUM($E37:G37),$C37*$D37),0))</f>
        <v>0</v>
      </c>
      <c r="I37" s="191">
        <f>IF($D11=I$15,$C37*$D37/12*(13-$C11),IF(I$15&gt;$D11,IF($C37-SUM($E37:H37)&lt;$C37*$D37,$C37-SUM($E37:H37),$C37*$D37),0))</f>
        <v>0</v>
      </c>
      <c r="J37" s="191">
        <f>IF(J$16&lt;=$F$12,IF($D11=J$15,$C37*$D37/12*(13-$C11),IF(J$15&gt;$D11,IF($C37-SUM($E37:I37)&lt;$C37*$D37,$C37-SUM($E37:I37),$C37*$D37),0)),0)</f>
        <v>0</v>
      </c>
      <c r="K37" s="191">
        <f>IF(K$16&lt;=$F$12,IF($D11=K$15,$C37*$D37/12*(13-$C11),IF(K$15&gt;$D11,IF($C37-SUM($E37:J37)&lt;$C37*$D37,$C37-SUM($E37:J37),$C37*$D37),0)),0)</f>
        <v>0</v>
      </c>
      <c r="L37" s="191">
        <f>IF(L$16&lt;=$F$12,IF($D11=L$15,$C37*$D37/12*(13-$C11),IF(L$15&gt;$D11,IF($C37-SUM($E37:K37)&lt;$C37*$D37,$C37-SUM($E37:K37),$C37*$D37),0)),0)</f>
        <v>0</v>
      </c>
      <c r="M37" s="191">
        <f>IF(M$16&lt;=$F$12,IF($D11=M$15,$C37*$D37/12*(13-$C11),IF(M$15&gt;$D11,IF($C37-SUM($E37:L37)&lt;$C37*$D37,$C37-SUM($E37:L37),$C37*$D37),0)),0)</f>
        <v>0</v>
      </c>
      <c r="N37" s="191">
        <f>IF(N$16&lt;=$F$12,IF($D11=N$15,$C37*$D37/12*(13-$C11),IF(N$15&gt;$D11,IF($C37-SUM($E37:M37)&lt;$C37*$D37,$C37-SUM($E37:M37),$C37*$D37),0)),0)</f>
        <v>0</v>
      </c>
      <c r="O37" s="191">
        <f>IF(O$16&lt;=$F$12,IF($D11=O$15,$C37*$D37/12*(13-$C11),IF(O$15&gt;$D11,IF($C37-SUM($E37:N37)&lt;$C37*$D37,$C37-SUM($E37:N37),$C37*$D37),0)),0)</f>
        <v>0</v>
      </c>
      <c r="P37" s="191">
        <f>IF(P$16&lt;=$F$12,IF($D11=P$15,$C37*$D37/12*(13-$C11),IF(P$15&gt;$D11,IF($C37-SUM($E37:O37)&lt;$C37*$D37,$C37-SUM($E37:O37),$C37*$D37),0)),0)</f>
        <v>0</v>
      </c>
      <c r="Q37" s="191">
        <f>IF(Q$16&lt;=$F$12,IF($D11=Q$15,$C37*$D37/12*(13-$C11),IF(Q$15&gt;$D11,IF($C37-SUM($E37:P37)&lt;$C37*$D37,$C37-SUM($E37:P37),$C37*$D37),0)),0)</f>
        <v>0</v>
      </c>
      <c r="R37" s="191">
        <f>IF(R$16&lt;=$F$12,IF($D11=R$15,$C37*$D37/12*(13-$C11),IF(R$15&gt;$D11,IF($C37-SUM($E37:Q37)&lt;$C37*$D37,$C37-SUM($E37:Q37),$C37*$D37),0)),0)</f>
        <v>0</v>
      </c>
      <c r="S37" s="191">
        <f>IF(S$16&lt;=$F$12,IF($D11=S$15,$C37*$D37/12*(13-$C11),IF(S$15&gt;$D11,IF($C37-SUM($E37:R37)&lt;$C37*$D37,$C37-SUM($E37:R37),$C37*$D37),0)),0)</f>
        <v>0</v>
      </c>
      <c r="T37" s="191">
        <f>IF(T$16&lt;=$F$12,IF($D11=T$15,$C37*$D37/12*(13-$C11),IF(T$15&gt;$D11,IF($C37-SUM($E37:S37)&lt;$C37*$D37,$C37-SUM($E37:S37),$C37*$D37),0)),0)</f>
        <v>0</v>
      </c>
      <c r="U37" s="191">
        <f>IF(U$16&lt;=$F$12,IF($D11=U$15,$C37*$D37/12*(13-$C11),IF(U$15&gt;$D11,IF($C37-SUM($E37:T37)&lt;$C37*$D37,$C37-SUM($E37:T37),$C37*$D37),0)),0)</f>
        <v>0</v>
      </c>
      <c r="V37" s="191">
        <f>IF(V$16&lt;=$F$12,IF($D11=V$15,$C37*$D37/12*(13-$C11),IF(V$15&gt;$D11,IF($C37-SUM($E37:U37)&lt;$C37*$D37,$C37-SUM($E37:U37),$C37*$D37),0)),0)</f>
        <v>0</v>
      </c>
      <c r="W37" s="191">
        <f>IF(W$16&lt;=$F$12,IF($D11=W$15,$C37*$D37/12*(13-$C11),IF(W$15&gt;$D11,IF($C37-SUM($E37:V37)&lt;$C37*$D37,$C37-SUM($E37:V37),$C37*$D37),0)),0)</f>
        <v>0</v>
      </c>
      <c r="X37" s="191">
        <f>IF(X$16&lt;=$F$12,IF($D11=X$15,$C37*$D37/12*(13-$C11),IF(X$15&gt;$D11,IF($C37-SUM($E37:W37)&lt;$C37*$D37,$C37-SUM($E37:W37),$C37*$D37),0)),0)</f>
        <v>0</v>
      </c>
      <c r="Y37" s="191">
        <f>C37-SUM(E37:X37)</f>
        <v>0</v>
      </c>
    </row>
    <row r="38" spans="1:25" s="105" customFormat="1" ht="13.5" thickTop="1" x14ac:dyDescent="0.2">
      <c r="A38" s="201"/>
      <c r="B38" s="203"/>
      <c r="C38" s="203"/>
      <c r="D38" s="204"/>
      <c r="E38" s="203"/>
      <c r="F38" s="203"/>
      <c r="G38" s="203"/>
      <c r="H38" s="203"/>
      <c r="I38" s="203"/>
      <c r="J38" s="203"/>
      <c r="K38" s="203"/>
      <c r="L38" s="203"/>
      <c r="M38" s="203"/>
      <c r="N38" s="203"/>
      <c r="O38" s="203"/>
      <c r="P38" s="203"/>
      <c r="Q38" s="203"/>
      <c r="R38" s="203"/>
      <c r="S38" s="203"/>
      <c r="T38" s="203"/>
      <c r="U38" s="203"/>
      <c r="V38" s="203"/>
      <c r="W38" s="203"/>
      <c r="X38" s="203"/>
      <c r="Y38" s="203"/>
    </row>
    <row r="39" spans="1:25" ht="21" customHeight="1" x14ac:dyDescent="0.2">
      <c r="A39" s="202"/>
      <c r="B39" s="205"/>
      <c r="C39" s="205"/>
      <c r="D39" s="205"/>
      <c r="E39" s="570" t="s">
        <v>161</v>
      </c>
      <c r="F39" s="570"/>
      <c r="G39" s="570"/>
      <c r="H39" s="570"/>
      <c r="I39" s="570"/>
      <c r="J39" s="570"/>
      <c r="K39" s="570"/>
      <c r="L39" s="570"/>
      <c r="M39" s="570"/>
      <c r="N39" s="570"/>
      <c r="O39" s="570"/>
      <c r="P39" s="570"/>
      <c r="Q39" s="570"/>
      <c r="R39" s="570"/>
      <c r="S39" s="570"/>
      <c r="T39" s="570"/>
      <c r="U39" s="570"/>
      <c r="V39" s="570"/>
      <c r="W39" s="570"/>
      <c r="X39" s="570"/>
      <c r="Y39" s="206"/>
    </row>
    <row r="40" spans="1:25" ht="39" customHeight="1" x14ac:dyDescent="0.2">
      <c r="A40" s="254" t="s">
        <v>6</v>
      </c>
      <c r="B40" s="254" t="s">
        <v>7</v>
      </c>
      <c r="C40" s="254" t="s">
        <v>98</v>
      </c>
      <c r="D40" s="254" t="s">
        <v>8</v>
      </c>
      <c r="E40" s="182">
        <v>1</v>
      </c>
      <c r="F40" s="182">
        <v>2</v>
      </c>
      <c r="G40" s="182">
        <v>3</v>
      </c>
      <c r="H40" s="182">
        <v>4</v>
      </c>
      <c r="I40" s="182">
        <v>5</v>
      </c>
      <c r="J40" s="182">
        <v>6</v>
      </c>
      <c r="K40" s="182">
        <v>7</v>
      </c>
      <c r="L40" s="182">
        <v>8</v>
      </c>
      <c r="M40" s="182">
        <v>9</v>
      </c>
      <c r="N40" s="182">
        <v>10</v>
      </c>
      <c r="O40" s="182">
        <v>11</v>
      </c>
      <c r="P40" s="182">
        <v>12</v>
      </c>
      <c r="Q40" s="182">
        <v>13</v>
      </c>
      <c r="R40" s="182">
        <v>14</v>
      </c>
      <c r="S40" s="182">
        <v>15</v>
      </c>
      <c r="T40" s="182">
        <v>16</v>
      </c>
      <c r="U40" s="182">
        <v>17</v>
      </c>
      <c r="V40" s="182">
        <v>18</v>
      </c>
      <c r="W40" s="182">
        <v>19</v>
      </c>
      <c r="X40" s="182">
        <v>20</v>
      </c>
      <c r="Y40" s="254" t="s">
        <v>9</v>
      </c>
    </row>
    <row r="41" spans="1:25" ht="45.75" customHeight="1" thickBot="1" x14ac:dyDescent="0.25">
      <c r="A41" s="207" t="s">
        <v>99</v>
      </c>
      <c r="B41" s="208"/>
      <c r="C41" s="208"/>
      <c r="D41" s="208"/>
      <c r="E41" s="189">
        <f>SUM(E42:E56)</f>
        <v>0</v>
      </c>
      <c r="F41" s="189">
        <f t="shared" ref="F41:X41" si="2">SUM(F42:F56)</f>
        <v>0</v>
      </c>
      <c r="G41" s="189">
        <f t="shared" si="2"/>
        <v>0</v>
      </c>
      <c r="H41" s="189">
        <f t="shared" si="2"/>
        <v>0</v>
      </c>
      <c r="I41" s="189">
        <f t="shared" si="2"/>
        <v>0</v>
      </c>
      <c r="J41" s="189">
        <f t="shared" si="2"/>
        <v>0</v>
      </c>
      <c r="K41" s="189">
        <f t="shared" si="2"/>
        <v>0</v>
      </c>
      <c r="L41" s="189">
        <f t="shared" si="2"/>
        <v>0</v>
      </c>
      <c r="M41" s="189">
        <f t="shared" si="2"/>
        <v>0</v>
      </c>
      <c r="N41" s="189">
        <f t="shared" si="2"/>
        <v>0</v>
      </c>
      <c r="O41" s="189">
        <f t="shared" si="2"/>
        <v>0</v>
      </c>
      <c r="P41" s="189">
        <f t="shared" si="2"/>
        <v>0</v>
      </c>
      <c r="Q41" s="189">
        <f t="shared" si="2"/>
        <v>0</v>
      </c>
      <c r="R41" s="189">
        <f t="shared" si="2"/>
        <v>0</v>
      </c>
      <c r="S41" s="189">
        <f t="shared" si="2"/>
        <v>0</v>
      </c>
      <c r="T41" s="189">
        <f t="shared" si="2"/>
        <v>0</v>
      </c>
      <c r="U41" s="189">
        <f t="shared" si="2"/>
        <v>0</v>
      </c>
      <c r="V41" s="189">
        <f t="shared" si="2"/>
        <v>0</v>
      </c>
      <c r="W41" s="189">
        <f t="shared" si="2"/>
        <v>0</v>
      </c>
      <c r="X41" s="189">
        <f t="shared" si="2"/>
        <v>0</v>
      </c>
      <c r="Y41" s="191">
        <f>SUM(Y42:Y56)</f>
        <v>0</v>
      </c>
    </row>
    <row r="42" spans="1:25" ht="13.5" thickTop="1" x14ac:dyDescent="0.2">
      <c r="A42" s="11"/>
      <c r="B42" s="8"/>
      <c r="C42" s="8"/>
      <c r="D42" s="251"/>
      <c r="E42" s="195">
        <f t="shared" ref="E42:E56" si="3">IF(E$40&lt;=$F$12,IF($B42-($B42-$C42)&lt;($B42*$D42),$B42-($B42-$C42),$B42*$D42),0)</f>
        <v>0</v>
      </c>
      <c r="F42" s="195">
        <f t="shared" ref="F42:F56" si="4">IF(F$40&lt;=$F$12,IF($B42-($B42-$C42+$E42)&lt;($B42*$D42),$B42-($B42-$C42+$E42),$B42*$D42),0)</f>
        <v>0</v>
      </c>
      <c r="G42" s="195">
        <f>IF(G$40&lt;=$F$12,IF($B42-($B42-$C42+SUM($E42:F42))&lt;($B42*$D42),$B42-($B42-$C42+SUM($E42:F42)),$B42*$D42),0)</f>
        <v>0</v>
      </c>
      <c r="H42" s="195">
        <f>IF(H$40&lt;=$F$12,IF($B42-($B42-$C42+SUM($E42:G42))&lt;($B42*$D42),$B42-($B42-$C42+SUM($E42:G42)),$B42*$D42),0)</f>
        <v>0</v>
      </c>
      <c r="I42" s="195">
        <f>IF(I$40&lt;=$F$12,IF($B42-($B42-$C42+SUM($E42:H42))&lt;($B42*$D42),$B42-($B42-$C42+SUM($E42:H42)),$B42*$D42),0)</f>
        <v>0</v>
      </c>
      <c r="J42" s="195">
        <f>IF(J$40&lt;=$F$12,IF($B42-($B42-$C42+SUM($E42:I42))&lt;($B42*$D42),$B42-($B42-$C42+SUM($E42:I42)),$B42*$D42),0)</f>
        <v>0</v>
      </c>
      <c r="K42" s="195">
        <f>IF(K$40&lt;=$F$12,IF($B42-($B42-$C42+SUM($E42:J42))&lt;($B42*$D42),$B42-($B42-$C42+SUM($E42:J42)),$B42*$D42),0)</f>
        <v>0</v>
      </c>
      <c r="L42" s="195">
        <f>IF(L$40&lt;=$F$12,IF($B42-($B42-$C42+SUM($E42:K42))&lt;($B42*$D42),$B42-($B42-$C42+SUM($E42:K42)),$B42*$D42),0)</f>
        <v>0</v>
      </c>
      <c r="M42" s="195">
        <f>IF(M$40&lt;=$F$12,IF($B42-($B42-$C42+SUM($E42:L42))&lt;($B42*$D42),$B42-($B42-$C42+SUM($E42:L42)),$B42*$D42),0)</f>
        <v>0</v>
      </c>
      <c r="N42" s="195">
        <f>IF(N$40&lt;=$F$12,IF($B42-($B42-$C42+SUM($E42:M42))&lt;($B42*$D42),$B42-($B42-$C42+SUM($E42:M42)),$B42*$D42),0)</f>
        <v>0</v>
      </c>
      <c r="O42" s="195">
        <f>IF(O$40&lt;=$F$12,IF($B42-($B42-$C42+SUM($E42:N42))&lt;($B42*$D42),$B42-($B42-$C42+SUM($E42:N42)),$B42*$D42),0)</f>
        <v>0</v>
      </c>
      <c r="P42" s="195">
        <f>IF(P$40&lt;=$F$12,IF($B42-($B42-$C42+SUM($E42:O42))&lt;($B42*$D42),$B42-($B42-$C42+SUM($E42:O42)),$B42*$D42),0)</f>
        <v>0</v>
      </c>
      <c r="Q42" s="195">
        <f>IF(Q$40&lt;=$F$12,IF($B42-($B42-$C42+SUM($E42:P42))&lt;($B42*$D42),$B42-($B42-$C42+SUM($E42:P42)),$B42*$D42),0)</f>
        <v>0</v>
      </c>
      <c r="R42" s="195">
        <f>IF(R$40&lt;=$F$12,IF($B42-($B42-$C42+SUM($E42:Q42))&lt;($B42*$D42),$B42-($B42-$C42+SUM($E42:Q42)),$B42*$D42),0)</f>
        <v>0</v>
      </c>
      <c r="S42" s="195">
        <f>IF(S$40&lt;=$F$12,IF($B42-($B42-$C42+SUM($E42:R42))&lt;($B42*$D42),$B42-($B42-$C42+SUM($E42:R42)),$B42*$D42),0)</f>
        <v>0</v>
      </c>
      <c r="T42" s="195">
        <f>IF(T$40&lt;=$F$12,IF($B42-($B42-$C42+SUM($E42:S42))&lt;($B42*$D42),$B42-($B42-$C42+SUM($E42:S42)),$B42*$D42),0)</f>
        <v>0</v>
      </c>
      <c r="U42" s="195">
        <f>IF(U$40&lt;=$F$12,IF($B42-($B42-$C42+SUM($E42:T42))&lt;($B42*$D42),$B42-($B42-$C42+SUM($E42:T42)),$B42*$D42),0)</f>
        <v>0</v>
      </c>
      <c r="V42" s="195">
        <f>IF(V$40&lt;=$F$12,IF($B42-($B42-$C42+SUM($E42:U42))&lt;($B42*$D42),$B42-($B42-$C42+SUM($E42:U42)),$B42*$D42),0)</f>
        <v>0</v>
      </c>
      <c r="W42" s="195">
        <f>IF(W$40&lt;=$F$12,IF($B42-($B42-$C42+SUM($E42:V42))&lt;($B42*$D42),$B42-($B42-$C42+SUM($E42:V42)),$B42*$D42),0)</f>
        <v>0</v>
      </c>
      <c r="X42" s="195">
        <f>IF(X$40&lt;=$F$12,IF($B42-($B42-$C42+SUM($E42:W42))&lt;($B42*$D42),$B42-($B42-$C42+SUM($E42:W42)),$B42*$D42),0)</f>
        <v>0</v>
      </c>
      <c r="Y42" s="193">
        <f>C42-SUM(E42:X42)</f>
        <v>0</v>
      </c>
    </row>
    <row r="43" spans="1:25" x14ac:dyDescent="0.2">
      <c r="A43" s="11"/>
      <c r="B43" s="8"/>
      <c r="C43" s="8"/>
      <c r="D43" s="251"/>
      <c r="E43" s="195">
        <f t="shared" si="3"/>
        <v>0</v>
      </c>
      <c r="F43" s="195">
        <f t="shared" si="4"/>
        <v>0</v>
      </c>
      <c r="G43" s="195">
        <f>IF(G$40&lt;=$F$12,IF($B43-($B43-$C43+SUM($E43:F43))&lt;($B43*$D43),$B43-($B43-$C43+SUM($E43:F43)),$B43*$D43),0)</f>
        <v>0</v>
      </c>
      <c r="H43" s="195">
        <f>IF(H$40&lt;=$F$12,IF($B43-($B43-$C43+SUM($E43:G43))&lt;($B43*$D43),$B43-($B43-$C43+SUM($E43:G43)),$B43*$D43),0)</f>
        <v>0</v>
      </c>
      <c r="I43" s="195">
        <f>IF(I$40&lt;=$F$12,IF($B43-($B43-$C43+SUM($E43:H43))&lt;($B43*$D43),$B43-($B43-$C43+SUM($E43:H43)),$B43*$D43),0)</f>
        <v>0</v>
      </c>
      <c r="J43" s="195">
        <f>IF(J$40&lt;=$F$12,IF($B43-($B43-$C43+SUM($E43:I43))&lt;($B43*$D43),$B43-($B43-$C43+SUM($E43:I43)),$B43*$D43),0)</f>
        <v>0</v>
      </c>
      <c r="K43" s="195">
        <f>IF(K$40&lt;=$F$12,IF($B43-($B43-$C43+SUM($E43:J43))&lt;($B43*$D43),$B43-($B43-$C43+SUM($E43:J43)),$B43*$D43),0)</f>
        <v>0</v>
      </c>
      <c r="L43" s="195">
        <f>IF(L$40&lt;=$F$12,IF($B43-($B43-$C43+SUM($E43:K43))&lt;($B43*$D43),$B43-($B43-$C43+SUM($E43:K43)),$B43*$D43),0)</f>
        <v>0</v>
      </c>
      <c r="M43" s="195">
        <f>IF(M$40&lt;=$F$12,IF($B43-($B43-$C43+SUM($E43:L43))&lt;($B43*$D43),$B43-($B43-$C43+SUM($E43:L43)),$B43*$D43),0)</f>
        <v>0</v>
      </c>
      <c r="N43" s="195">
        <f>IF(N$40&lt;=$F$12,IF($B43-($B43-$C43+SUM($E43:M43))&lt;($B43*$D43),$B43-($B43-$C43+SUM($E43:M43)),$B43*$D43),0)</f>
        <v>0</v>
      </c>
      <c r="O43" s="195">
        <f>IF(O$40&lt;=$F$12,IF($B43-($B43-$C43+SUM($E43:N43))&lt;($B43*$D43),$B43-($B43-$C43+SUM($E43:N43)),$B43*$D43),0)</f>
        <v>0</v>
      </c>
      <c r="P43" s="195">
        <f>IF(P$40&lt;=$F$12,IF($B43-($B43-$C43+SUM($E43:O43))&lt;($B43*$D43),$B43-($B43-$C43+SUM($E43:O43)),$B43*$D43),0)</f>
        <v>0</v>
      </c>
      <c r="Q43" s="195">
        <f>IF(Q$40&lt;=$F$12,IF($B43-($B43-$C43+SUM($E43:P43))&lt;($B43*$D43),$B43-($B43-$C43+SUM($E43:P43)),$B43*$D43),0)</f>
        <v>0</v>
      </c>
      <c r="R43" s="195">
        <f>IF(R$40&lt;=$F$12,IF($B43-($B43-$C43+SUM($E43:Q43))&lt;($B43*$D43),$B43-($B43-$C43+SUM($E43:Q43)),$B43*$D43),0)</f>
        <v>0</v>
      </c>
      <c r="S43" s="195">
        <f>IF(S$40&lt;=$F$12,IF($B43-($B43-$C43+SUM($E43:R43))&lt;($B43*$D43),$B43-($B43-$C43+SUM($E43:R43)),$B43*$D43),0)</f>
        <v>0</v>
      </c>
      <c r="T43" s="195">
        <f>IF(T$40&lt;=$F$12,IF($B43-($B43-$C43+SUM($E43:S43))&lt;($B43*$D43),$B43-($B43-$C43+SUM($E43:S43)),$B43*$D43),0)</f>
        <v>0</v>
      </c>
      <c r="U43" s="195">
        <f>IF(U$40&lt;=$F$12,IF($B43-($B43-$C43+SUM($E43:T43))&lt;($B43*$D43),$B43-($B43-$C43+SUM($E43:T43)),$B43*$D43),0)</f>
        <v>0</v>
      </c>
      <c r="V43" s="195">
        <f>IF(V$40&lt;=$F$12,IF($B43-($B43-$C43+SUM($E43:U43))&lt;($B43*$D43),$B43-($B43-$C43+SUM($E43:U43)),$B43*$D43),0)</f>
        <v>0</v>
      </c>
      <c r="W43" s="195">
        <f>IF(W$40&lt;=$F$12,IF($B43-($B43-$C43+SUM($E43:V43))&lt;($B43*$D43),$B43-($B43-$C43+SUM($E43:V43)),$B43*$D43),0)</f>
        <v>0</v>
      </c>
      <c r="X43" s="195">
        <f>IF(X$40&lt;=$F$12,IF($B43-($B43-$C43+SUM($E43:W43))&lt;($B43*$D43),$B43-($B43-$C43+SUM($E43:W43)),$B43*$D43),0)</f>
        <v>0</v>
      </c>
      <c r="Y43" s="193">
        <f t="shared" ref="Y43:Y56" si="5">C43-SUM(E43:X43)</f>
        <v>0</v>
      </c>
    </row>
    <row r="44" spans="1:25" x14ac:dyDescent="0.2">
      <c r="A44" s="11"/>
      <c r="B44" s="8"/>
      <c r="C44" s="8"/>
      <c r="D44" s="251"/>
      <c r="E44" s="195">
        <f t="shared" si="3"/>
        <v>0</v>
      </c>
      <c r="F44" s="195">
        <f t="shared" si="4"/>
        <v>0</v>
      </c>
      <c r="G44" s="195">
        <f>IF(G$40&lt;=$F$12,IF($B44-($B44-$C44+SUM($E44:F44))&lt;($B44*$D44),$B44-($B44-$C44+SUM($E44:F44)),$B44*$D44),0)</f>
        <v>0</v>
      </c>
      <c r="H44" s="195">
        <f>IF(H$40&lt;=$F$12,IF($B44-($B44-$C44+SUM($E44:G44))&lt;($B44*$D44),$B44-($B44-$C44+SUM($E44:G44)),$B44*$D44),0)</f>
        <v>0</v>
      </c>
      <c r="I44" s="195">
        <f>IF(I$40&lt;=$F$12,IF($B44-($B44-$C44+SUM($E44:H44))&lt;($B44*$D44),$B44-($B44-$C44+SUM($E44:H44)),$B44*$D44),0)</f>
        <v>0</v>
      </c>
      <c r="J44" s="195">
        <f>IF(J$40&lt;=$F$12,IF($B44-($B44-$C44+SUM($E44:I44))&lt;($B44*$D44),$B44-($B44-$C44+SUM($E44:I44)),$B44*$D44),0)</f>
        <v>0</v>
      </c>
      <c r="K44" s="195">
        <f>IF(K$40&lt;=$F$12,IF($B44-($B44-$C44+SUM($E44:J44))&lt;($B44*$D44),$B44-($B44-$C44+SUM($E44:J44)),$B44*$D44),0)</f>
        <v>0</v>
      </c>
      <c r="L44" s="195">
        <f>IF(L$40&lt;=$F$12,IF($B44-($B44-$C44+SUM($E44:K44))&lt;($B44*$D44),$B44-($B44-$C44+SUM($E44:K44)),$B44*$D44),0)</f>
        <v>0</v>
      </c>
      <c r="M44" s="195">
        <f>IF(M$40&lt;=$F$12,IF($B44-($B44-$C44+SUM($E44:L44))&lt;($B44*$D44),$B44-($B44-$C44+SUM($E44:L44)),$B44*$D44),0)</f>
        <v>0</v>
      </c>
      <c r="N44" s="195">
        <f>IF(N$40&lt;=$F$12,IF($B44-($B44-$C44+SUM($E44:M44))&lt;($B44*$D44),$B44-($B44-$C44+SUM($E44:M44)),$B44*$D44),0)</f>
        <v>0</v>
      </c>
      <c r="O44" s="195">
        <f>IF(O$40&lt;=$F$12,IF($B44-($B44-$C44+SUM($E44:N44))&lt;($B44*$D44),$B44-($B44-$C44+SUM($E44:N44)),$B44*$D44),0)</f>
        <v>0</v>
      </c>
      <c r="P44" s="195">
        <f>IF(P$40&lt;=$F$12,IF($B44-($B44-$C44+SUM($E44:O44))&lt;($B44*$D44),$B44-($B44-$C44+SUM($E44:O44)),$B44*$D44),0)</f>
        <v>0</v>
      </c>
      <c r="Q44" s="195">
        <f>IF(Q$40&lt;=$F$12,IF($B44-($B44-$C44+SUM($E44:P44))&lt;($B44*$D44),$B44-($B44-$C44+SUM($E44:P44)),$B44*$D44),0)</f>
        <v>0</v>
      </c>
      <c r="R44" s="195">
        <f>IF(R$40&lt;=$F$12,IF($B44-($B44-$C44+SUM($E44:Q44))&lt;($B44*$D44),$B44-($B44-$C44+SUM($E44:Q44)),$B44*$D44),0)</f>
        <v>0</v>
      </c>
      <c r="S44" s="195">
        <f>IF(S$40&lt;=$F$12,IF($B44-($B44-$C44+SUM($E44:R44))&lt;($B44*$D44),$B44-($B44-$C44+SUM($E44:R44)),$B44*$D44),0)</f>
        <v>0</v>
      </c>
      <c r="T44" s="195">
        <f>IF(T$40&lt;=$F$12,IF($B44-($B44-$C44+SUM($E44:S44))&lt;($B44*$D44),$B44-($B44-$C44+SUM($E44:S44)),$B44*$D44),0)</f>
        <v>0</v>
      </c>
      <c r="U44" s="195">
        <f>IF(U$40&lt;=$F$12,IF($B44-($B44-$C44+SUM($E44:T44))&lt;($B44*$D44),$B44-($B44-$C44+SUM($E44:T44)),$B44*$D44),0)</f>
        <v>0</v>
      </c>
      <c r="V44" s="195">
        <f>IF(V$40&lt;=$F$12,IF($B44-($B44-$C44+SUM($E44:U44))&lt;($B44*$D44),$B44-($B44-$C44+SUM($E44:U44)),$B44*$D44),0)</f>
        <v>0</v>
      </c>
      <c r="W44" s="195">
        <f>IF(W$40&lt;=$F$12,IF($B44-($B44-$C44+SUM($E44:V44))&lt;($B44*$D44),$B44-($B44-$C44+SUM($E44:V44)),$B44*$D44),0)</f>
        <v>0</v>
      </c>
      <c r="X44" s="195">
        <f>IF(X$40&lt;=$F$12,IF($B44-($B44-$C44+SUM($E44:W44))&lt;($B44*$D44),$B44-($B44-$C44+SUM($E44:W44)),$B44*$D44),0)</f>
        <v>0</v>
      </c>
      <c r="Y44" s="193">
        <f t="shared" si="5"/>
        <v>0</v>
      </c>
    </row>
    <row r="45" spans="1:25" x14ac:dyDescent="0.2">
      <c r="A45" s="11"/>
      <c r="B45" s="8"/>
      <c r="C45" s="8"/>
      <c r="D45" s="251"/>
      <c r="E45" s="195">
        <f t="shared" si="3"/>
        <v>0</v>
      </c>
      <c r="F45" s="195">
        <f t="shared" si="4"/>
        <v>0</v>
      </c>
      <c r="G45" s="195">
        <f>IF(G$40&lt;=$F$12,IF($B45-($B45-$C45+SUM($E45:F45))&lt;($B45*$D45),$B45-($B45-$C45+SUM($E45:F45)),$B45*$D45),0)</f>
        <v>0</v>
      </c>
      <c r="H45" s="195">
        <f>IF(H$40&lt;=$F$12,IF($B45-($B45-$C45+SUM($E45:G45))&lt;($B45*$D45),$B45-($B45-$C45+SUM($E45:G45)),$B45*$D45),0)</f>
        <v>0</v>
      </c>
      <c r="I45" s="195">
        <f>IF(I$40&lt;=$F$12,IF($B45-($B45-$C45+SUM($E45:H45))&lt;($B45*$D45),$B45-($B45-$C45+SUM($E45:H45)),$B45*$D45),0)</f>
        <v>0</v>
      </c>
      <c r="J45" s="195">
        <f>IF(J$40&lt;=$F$12,IF($B45-($B45-$C45+SUM($E45:I45))&lt;($B45*$D45),$B45-($B45-$C45+SUM($E45:I45)),$B45*$D45),0)</f>
        <v>0</v>
      </c>
      <c r="K45" s="195">
        <f>IF(K$40&lt;=$F$12,IF($B45-($B45-$C45+SUM($E45:J45))&lt;($B45*$D45),$B45-($B45-$C45+SUM($E45:J45)),$B45*$D45),0)</f>
        <v>0</v>
      </c>
      <c r="L45" s="195">
        <f>IF(L$40&lt;=$F$12,IF($B45-($B45-$C45+SUM($E45:K45))&lt;($B45*$D45),$B45-($B45-$C45+SUM($E45:K45)),$B45*$D45),0)</f>
        <v>0</v>
      </c>
      <c r="M45" s="195">
        <f>IF(M$40&lt;=$F$12,IF($B45-($B45-$C45+SUM($E45:L45))&lt;($B45*$D45),$B45-($B45-$C45+SUM($E45:L45)),$B45*$D45),0)</f>
        <v>0</v>
      </c>
      <c r="N45" s="195">
        <f>IF(N$40&lt;=$F$12,IF($B45-($B45-$C45+SUM($E45:M45))&lt;($B45*$D45),$B45-($B45-$C45+SUM($E45:M45)),$B45*$D45),0)</f>
        <v>0</v>
      </c>
      <c r="O45" s="195">
        <f>IF(O$40&lt;=$F$12,IF($B45-($B45-$C45+SUM($E45:N45))&lt;($B45*$D45),$B45-($B45-$C45+SUM($E45:N45)),$B45*$D45),0)</f>
        <v>0</v>
      </c>
      <c r="P45" s="195">
        <f>IF(P$40&lt;=$F$12,IF($B45-($B45-$C45+SUM($E45:O45))&lt;($B45*$D45),$B45-($B45-$C45+SUM($E45:O45)),$B45*$D45),0)</f>
        <v>0</v>
      </c>
      <c r="Q45" s="195">
        <f>IF(Q$40&lt;=$F$12,IF($B45-($B45-$C45+SUM($E45:P45))&lt;($B45*$D45),$B45-($B45-$C45+SUM($E45:P45)),$B45*$D45),0)</f>
        <v>0</v>
      </c>
      <c r="R45" s="195">
        <f>IF(R$40&lt;=$F$12,IF($B45-($B45-$C45+SUM($E45:Q45))&lt;($B45*$D45),$B45-($B45-$C45+SUM($E45:Q45)),$B45*$D45),0)</f>
        <v>0</v>
      </c>
      <c r="S45" s="195">
        <f>IF(S$40&lt;=$F$12,IF($B45-($B45-$C45+SUM($E45:R45))&lt;($B45*$D45),$B45-($B45-$C45+SUM($E45:R45)),$B45*$D45),0)</f>
        <v>0</v>
      </c>
      <c r="T45" s="195">
        <f>IF(T$40&lt;=$F$12,IF($B45-($B45-$C45+SUM($E45:S45))&lt;($B45*$D45),$B45-($B45-$C45+SUM($E45:S45)),$B45*$D45),0)</f>
        <v>0</v>
      </c>
      <c r="U45" s="195">
        <f>IF(U$40&lt;=$F$12,IF($B45-($B45-$C45+SUM($E45:T45))&lt;($B45*$D45),$B45-($B45-$C45+SUM($E45:T45)),$B45*$D45),0)</f>
        <v>0</v>
      </c>
      <c r="V45" s="195">
        <f>IF(V$40&lt;=$F$12,IF($B45-($B45-$C45+SUM($E45:U45))&lt;($B45*$D45),$B45-($B45-$C45+SUM($E45:U45)),$B45*$D45),0)</f>
        <v>0</v>
      </c>
      <c r="W45" s="195">
        <f>IF(W$40&lt;=$F$12,IF($B45-($B45-$C45+SUM($E45:V45))&lt;($B45*$D45),$B45-($B45-$C45+SUM($E45:V45)),$B45*$D45),0)</f>
        <v>0</v>
      </c>
      <c r="X45" s="195">
        <f>IF(X$40&lt;=$F$12,IF($B45-($B45-$C45+SUM($E45:W45))&lt;($B45*$D45),$B45-($B45-$C45+SUM($E45:W45)),$B45*$D45),0)</f>
        <v>0</v>
      </c>
      <c r="Y45" s="193">
        <f t="shared" si="5"/>
        <v>0</v>
      </c>
    </row>
    <row r="46" spans="1:25" x14ac:dyDescent="0.2">
      <c r="A46" s="11"/>
      <c r="B46" s="8"/>
      <c r="C46" s="8"/>
      <c r="D46" s="251"/>
      <c r="E46" s="195">
        <f t="shared" si="3"/>
        <v>0</v>
      </c>
      <c r="F46" s="195">
        <f t="shared" si="4"/>
        <v>0</v>
      </c>
      <c r="G46" s="195">
        <f>IF(G$40&lt;=$F$12,IF($B46-($B46-$C46+SUM($E46:F46))&lt;($B46*$D46),$B46-($B46-$C46+SUM($E46:F46)),$B46*$D46),0)</f>
        <v>0</v>
      </c>
      <c r="H46" s="195">
        <f>IF(H$40&lt;=$F$12,IF($B46-($B46-$C46+SUM($E46:G46))&lt;($B46*$D46),$B46-($B46-$C46+SUM($E46:G46)),$B46*$D46),0)</f>
        <v>0</v>
      </c>
      <c r="I46" s="195">
        <f>IF(I$40&lt;=$F$12,IF($B46-($B46-$C46+SUM($E46:H46))&lt;($B46*$D46),$B46-($B46-$C46+SUM($E46:H46)),$B46*$D46),0)</f>
        <v>0</v>
      </c>
      <c r="J46" s="195">
        <f>IF(J$40&lt;=$F$12,IF($B46-($B46-$C46+SUM($E46:I46))&lt;($B46*$D46),$B46-($B46-$C46+SUM($E46:I46)),$B46*$D46),0)</f>
        <v>0</v>
      </c>
      <c r="K46" s="195">
        <f>IF(K$40&lt;=$F$12,IF($B46-($B46-$C46+SUM($E46:J46))&lt;($B46*$D46),$B46-($B46-$C46+SUM($E46:J46)),$B46*$D46),0)</f>
        <v>0</v>
      </c>
      <c r="L46" s="195">
        <f>IF(L$40&lt;=$F$12,IF($B46-($B46-$C46+SUM($E46:K46))&lt;($B46*$D46),$B46-($B46-$C46+SUM($E46:K46)),$B46*$D46),0)</f>
        <v>0</v>
      </c>
      <c r="M46" s="195">
        <f>IF(M$40&lt;=$F$12,IF($B46-($B46-$C46+SUM($E46:L46))&lt;($B46*$D46),$B46-($B46-$C46+SUM($E46:L46)),$B46*$D46),0)</f>
        <v>0</v>
      </c>
      <c r="N46" s="195">
        <f>IF(N$40&lt;=$F$12,IF($B46-($B46-$C46+SUM($E46:M46))&lt;($B46*$D46),$B46-($B46-$C46+SUM($E46:M46)),$B46*$D46),0)</f>
        <v>0</v>
      </c>
      <c r="O46" s="195">
        <f>IF(O$40&lt;=$F$12,IF($B46-($B46-$C46+SUM($E46:N46))&lt;($B46*$D46),$B46-($B46-$C46+SUM($E46:N46)),$B46*$D46),0)</f>
        <v>0</v>
      </c>
      <c r="P46" s="195">
        <f>IF(P$40&lt;=$F$12,IF($B46-($B46-$C46+SUM($E46:O46))&lt;($B46*$D46),$B46-($B46-$C46+SUM($E46:O46)),$B46*$D46),0)</f>
        <v>0</v>
      </c>
      <c r="Q46" s="195">
        <f>IF(Q$40&lt;=$F$12,IF($B46-($B46-$C46+SUM($E46:P46))&lt;($B46*$D46),$B46-($B46-$C46+SUM($E46:P46)),$B46*$D46),0)</f>
        <v>0</v>
      </c>
      <c r="R46" s="195">
        <f>IF(R$40&lt;=$F$12,IF($B46-($B46-$C46+SUM($E46:Q46))&lt;($B46*$D46),$B46-($B46-$C46+SUM($E46:Q46)),$B46*$D46),0)</f>
        <v>0</v>
      </c>
      <c r="S46" s="195">
        <f>IF(S$40&lt;=$F$12,IF($B46-($B46-$C46+SUM($E46:R46))&lt;($B46*$D46),$B46-($B46-$C46+SUM($E46:R46)),$B46*$D46),0)</f>
        <v>0</v>
      </c>
      <c r="T46" s="195">
        <f>IF(T$40&lt;=$F$12,IF($B46-($B46-$C46+SUM($E46:S46))&lt;($B46*$D46),$B46-($B46-$C46+SUM($E46:S46)),$B46*$D46),0)</f>
        <v>0</v>
      </c>
      <c r="U46" s="195">
        <f>IF(U$40&lt;=$F$12,IF($B46-($B46-$C46+SUM($E46:T46))&lt;($B46*$D46),$B46-($B46-$C46+SUM($E46:T46)),$B46*$D46),0)</f>
        <v>0</v>
      </c>
      <c r="V46" s="195">
        <f>IF(V$40&lt;=$F$12,IF($B46-($B46-$C46+SUM($E46:U46))&lt;($B46*$D46),$B46-($B46-$C46+SUM($E46:U46)),$B46*$D46),0)</f>
        <v>0</v>
      </c>
      <c r="W46" s="195">
        <f>IF(W$40&lt;=$F$12,IF($B46-($B46-$C46+SUM($E46:V46))&lt;($B46*$D46),$B46-($B46-$C46+SUM($E46:V46)),$B46*$D46),0)</f>
        <v>0</v>
      </c>
      <c r="X46" s="195">
        <f>IF(X$40&lt;=$F$12,IF($B46-($B46-$C46+SUM($E46:W46))&lt;($B46*$D46),$B46-($B46-$C46+SUM($E46:W46)),$B46*$D46),0)</f>
        <v>0</v>
      </c>
      <c r="Y46" s="193">
        <f t="shared" si="5"/>
        <v>0</v>
      </c>
    </row>
    <row r="47" spans="1:25" x14ac:dyDescent="0.2">
      <c r="A47" s="11"/>
      <c r="B47" s="8"/>
      <c r="C47" s="8"/>
      <c r="D47" s="251"/>
      <c r="E47" s="195">
        <f t="shared" si="3"/>
        <v>0</v>
      </c>
      <c r="F47" s="195">
        <f t="shared" si="4"/>
        <v>0</v>
      </c>
      <c r="G47" s="195">
        <f>IF(G$40&lt;=$F$12,IF($B47-($B47-$C47+SUM($E47:F47))&lt;($B47*$D47),$B47-($B47-$C47+SUM($E47:F47)),$B47*$D47),0)</f>
        <v>0</v>
      </c>
      <c r="H47" s="195">
        <f>IF(H$40&lt;=$F$12,IF($B47-($B47-$C47+SUM($E47:G47))&lt;($B47*$D47),$B47-($B47-$C47+SUM($E47:G47)),$B47*$D47),0)</f>
        <v>0</v>
      </c>
      <c r="I47" s="195">
        <f>IF(I$40&lt;=$F$12,IF($B47-($B47-$C47+SUM($E47:H47))&lt;($B47*$D47),$B47-($B47-$C47+SUM($E47:H47)),$B47*$D47),0)</f>
        <v>0</v>
      </c>
      <c r="J47" s="195">
        <f>IF(J$40&lt;=$F$12,IF($B47-($B47-$C47+SUM($E47:I47))&lt;($B47*$D47),$B47-($B47-$C47+SUM($E47:I47)),$B47*$D47),0)</f>
        <v>0</v>
      </c>
      <c r="K47" s="195">
        <f>IF(K$40&lt;=$F$12,IF($B47-($B47-$C47+SUM($E47:J47))&lt;($B47*$D47),$B47-($B47-$C47+SUM($E47:J47)),$B47*$D47),0)</f>
        <v>0</v>
      </c>
      <c r="L47" s="195">
        <f>IF(L$40&lt;=$F$12,IF($B47-($B47-$C47+SUM($E47:K47))&lt;($B47*$D47),$B47-($B47-$C47+SUM($E47:K47)),$B47*$D47),0)</f>
        <v>0</v>
      </c>
      <c r="M47" s="195">
        <f>IF(M$40&lt;=$F$12,IF($B47-($B47-$C47+SUM($E47:L47))&lt;($B47*$D47),$B47-($B47-$C47+SUM($E47:L47)),$B47*$D47),0)</f>
        <v>0</v>
      </c>
      <c r="N47" s="195">
        <f>IF(N$40&lt;=$F$12,IF($B47-($B47-$C47+SUM($E47:M47))&lt;($B47*$D47),$B47-($B47-$C47+SUM($E47:M47)),$B47*$D47),0)</f>
        <v>0</v>
      </c>
      <c r="O47" s="195">
        <f>IF(O$40&lt;=$F$12,IF($B47-($B47-$C47+SUM($E47:N47))&lt;($B47*$D47),$B47-($B47-$C47+SUM($E47:N47)),$B47*$D47),0)</f>
        <v>0</v>
      </c>
      <c r="P47" s="195">
        <f>IF(P$40&lt;=$F$12,IF($B47-($B47-$C47+SUM($E47:O47))&lt;($B47*$D47),$B47-($B47-$C47+SUM($E47:O47)),$B47*$D47),0)</f>
        <v>0</v>
      </c>
      <c r="Q47" s="195">
        <f>IF(Q$40&lt;=$F$12,IF($B47-($B47-$C47+SUM($E47:P47))&lt;($B47*$D47),$B47-($B47-$C47+SUM($E47:P47)),$B47*$D47),0)</f>
        <v>0</v>
      </c>
      <c r="R47" s="195">
        <f>IF(R$40&lt;=$F$12,IF($B47-($B47-$C47+SUM($E47:Q47))&lt;($B47*$D47),$B47-($B47-$C47+SUM($E47:Q47)),$B47*$D47),0)</f>
        <v>0</v>
      </c>
      <c r="S47" s="195">
        <f>IF(S$40&lt;=$F$12,IF($B47-($B47-$C47+SUM($E47:R47))&lt;($B47*$D47),$B47-($B47-$C47+SUM($E47:R47)),$B47*$D47),0)</f>
        <v>0</v>
      </c>
      <c r="T47" s="195">
        <f>IF(T$40&lt;=$F$12,IF($B47-($B47-$C47+SUM($E47:S47))&lt;($B47*$D47),$B47-($B47-$C47+SUM($E47:S47)),$B47*$D47),0)</f>
        <v>0</v>
      </c>
      <c r="U47" s="195">
        <f>IF(U$40&lt;=$F$12,IF($B47-($B47-$C47+SUM($E47:T47))&lt;($B47*$D47),$B47-($B47-$C47+SUM($E47:T47)),$B47*$D47),0)</f>
        <v>0</v>
      </c>
      <c r="V47" s="195">
        <f>IF(V$40&lt;=$F$12,IF($B47-($B47-$C47+SUM($E47:U47))&lt;($B47*$D47),$B47-($B47-$C47+SUM($E47:U47)),$B47*$D47),0)</f>
        <v>0</v>
      </c>
      <c r="W47" s="195">
        <f>IF(W$40&lt;=$F$12,IF($B47-($B47-$C47+SUM($E47:V47))&lt;($B47*$D47),$B47-($B47-$C47+SUM($E47:V47)),$B47*$D47),0)</f>
        <v>0</v>
      </c>
      <c r="X47" s="195">
        <f>IF(X$40&lt;=$F$12,IF($B47-($B47-$C47+SUM($E47:W47))&lt;($B47*$D47),$B47-($B47-$C47+SUM($E47:W47)),$B47*$D47),0)</f>
        <v>0</v>
      </c>
      <c r="Y47" s="193">
        <f>C47-SUM(E47:X47)</f>
        <v>0</v>
      </c>
    </row>
    <row r="48" spans="1:25" x14ac:dyDescent="0.2">
      <c r="A48" s="11"/>
      <c r="B48" s="8"/>
      <c r="C48" s="8"/>
      <c r="D48" s="251"/>
      <c r="E48" s="195">
        <f t="shared" si="3"/>
        <v>0</v>
      </c>
      <c r="F48" s="195">
        <f t="shared" si="4"/>
        <v>0</v>
      </c>
      <c r="G48" s="195">
        <f>IF(G$40&lt;=$F$12,IF($B48-($B48-$C48+SUM($E48:F48))&lt;($B48*$D48),$B48-($B48-$C48+SUM($E48:F48)),$B48*$D48),0)</f>
        <v>0</v>
      </c>
      <c r="H48" s="195">
        <f>IF(H$40&lt;=$F$12,IF($B48-($B48-$C48+SUM($E48:G48))&lt;($B48*$D48),$B48-($B48-$C48+SUM($E48:G48)),$B48*$D48),0)</f>
        <v>0</v>
      </c>
      <c r="I48" s="195">
        <f>IF(I$40&lt;=$F$12,IF($B48-($B48-$C48+SUM($E48:H48))&lt;($B48*$D48),$B48-($B48-$C48+SUM($E48:H48)),$B48*$D48),0)</f>
        <v>0</v>
      </c>
      <c r="J48" s="195">
        <f>IF(J$40&lt;=$F$12,IF($B48-($B48-$C48+SUM($E48:I48))&lt;($B48*$D48),$B48-($B48-$C48+SUM($E48:I48)),$B48*$D48),0)</f>
        <v>0</v>
      </c>
      <c r="K48" s="195">
        <f>IF(K$40&lt;=$F$12,IF($B48-($B48-$C48+SUM($E48:J48))&lt;($B48*$D48),$B48-($B48-$C48+SUM($E48:J48)),$B48*$D48),0)</f>
        <v>0</v>
      </c>
      <c r="L48" s="195">
        <f>IF(L$40&lt;=$F$12,IF($B48-($B48-$C48+SUM($E48:K48))&lt;($B48*$D48),$B48-($B48-$C48+SUM($E48:K48)),$B48*$D48),0)</f>
        <v>0</v>
      </c>
      <c r="M48" s="195">
        <f>IF(M$40&lt;=$F$12,IF($B48-($B48-$C48+SUM($E48:L48))&lt;($B48*$D48),$B48-($B48-$C48+SUM($E48:L48)),$B48*$D48),0)</f>
        <v>0</v>
      </c>
      <c r="N48" s="195">
        <f>IF(N$40&lt;=$F$12,IF($B48-($B48-$C48+SUM($E48:M48))&lt;($B48*$D48),$B48-($B48-$C48+SUM($E48:M48)),$B48*$D48),0)</f>
        <v>0</v>
      </c>
      <c r="O48" s="195">
        <f>IF(O$40&lt;=$F$12,IF($B48-($B48-$C48+SUM($E48:N48))&lt;($B48*$D48),$B48-($B48-$C48+SUM($E48:N48)),$B48*$D48),0)</f>
        <v>0</v>
      </c>
      <c r="P48" s="195">
        <f>IF(P$40&lt;=$F$12,IF($B48-($B48-$C48+SUM($E48:O48))&lt;($B48*$D48),$B48-($B48-$C48+SUM($E48:O48)),$B48*$D48),0)</f>
        <v>0</v>
      </c>
      <c r="Q48" s="195">
        <f>IF(Q$40&lt;=$F$12,IF($B48-($B48-$C48+SUM($E48:P48))&lt;($B48*$D48),$B48-($B48-$C48+SUM($E48:P48)),$B48*$D48),0)</f>
        <v>0</v>
      </c>
      <c r="R48" s="195">
        <f>IF(R$40&lt;=$F$12,IF($B48-($B48-$C48+SUM($E48:Q48))&lt;($B48*$D48),$B48-($B48-$C48+SUM($E48:Q48)),$B48*$D48),0)</f>
        <v>0</v>
      </c>
      <c r="S48" s="195">
        <f>IF(S$40&lt;=$F$12,IF($B48-($B48-$C48+SUM($E48:R48))&lt;($B48*$D48),$B48-($B48-$C48+SUM($E48:R48)),$B48*$D48),0)</f>
        <v>0</v>
      </c>
      <c r="T48" s="195">
        <f>IF(T$40&lt;=$F$12,IF($B48-($B48-$C48+SUM($E48:S48))&lt;($B48*$D48),$B48-($B48-$C48+SUM($E48:S48)),$B48*$D48),0)</f>
        <v>0</v>
      </c>
      <c r="U48" s="195">
        <f>IF(U$40&lt;=$F$12,IF($B48-($B48-$C48+SUM($E48:T48))&lt;($B48*$D48),$B48-($B48-$C48+SUM($E48:T48)),$B48*$D48),0)</f>
        <v>0</v>
      </c>
      <c r="V48" s="195">
        <f>IF(V$40&lt;=$F$12,IF($B48-($B48-$C48+SUM($E48:U48))&lt;($B48*$D48),$B48-($B48-$C48+SUM($E48:U48)),$B48*$D48),0)</f>
        <v>0</v>
      </c>
      <c r="W48" s="195">
        <f>IF(W$40&lt;=$F$12,IF($B48-($B48-$C48+SUM($E48:V48))&lt;($B48*$D48),$B48-($B48-$C48+SUM($E48:V48)),$B48*$D48),0)</f>
        <v>0</v>
      </c>
      <c r="X48" s="195">
        <f>IF(X$40&lt;=$F$12,IF($B48-($B48-$C48+SUM($E48:W48))&lt;($B48*$D48),$B48-($B48-$C48+SUM($E48:W48)),$B48*$D48),0)</f>
        <v>0</v>
      </c>
      <c r="Y48" s="193">
        <f t="shared" si="5"/>
        <v>0</v>
      </c>
    </row>
    <row r="49" spans="1:25" x14ac:dyDescent="0.2">
      <c r="A49" s="11"/>
      <c r="B49" s="8"/>
      <c r="C49" s="8"/>
      <c r="D49" s="251"/>
      <c r="E49" s="195">
        <f t="shared" si="3"/>
        <v>0</v>
      </c>
      <c r="F49" s="195">
        <f t="shared" si="4"/>
        <v>0</v>
      </c>
      <c r="G49" s="195">
        <f>IF(G$40&lt;=$F$12,IF($B49-($B49-$C49+SUM($E49:F49))&lt;($B49*$D49),$B49-($B49-$C49+SUM($E49:F49)),$B49*$D49),0)</f>
        <v>0</v>
      </c>
      <c r="H49" s="195">
        <f>IF(H$40&lt;=$F$12,IF($B49-($B49-$C49+SUM($E49:G49))&lt;($B49*$D49),$B49-($B49-$C49+SUM($E49:G49)),$B49*$D49),0)</f>
        <v>0</v>
      </c>
      <c r="I49" s="195">
        <f>IF(I$40&lt;=$F$12,IF($B49-($B49-$C49+SUM($E49:H49))&lt;($B49*$D49),$B49-($B49-$C49+SUM($E49:H49)),$B49*$D49),0)</f>
        <v>0</v>
      </c>
      <c r="J49" s="195">
        <f>IF(J$40&lt;=$F$12,IF($B49-($B49-$C49+SUM($E49:I49))&lt;($B49*$D49),$B49-($B49-$C49+SUM($E49:I49)),$B49*$D49),0)</f>
        <v>0</v>
      </c>
      <c r="K49" s="195">
        <f>IF(K$40&lt;=$F$12,IF($B49-($B49-$C49+SUM($E49:J49))&lt;($B49*$D49),$B49-($B49-$C49+SUM($E49:J49)),$B49*$D49),0)</f>
        <v>0</v>
      </c>
      <c r="L49" s="195">
        <f>IF(L$40&lt;=$F$12,IF($B49-($B49-$C49+SUM($E49:K49))&lt;($B49*$D49),$B49-($B49-$C49+SUM($E49:K49)),$B49*$D49),0)</f>
        <v>0</v>
      </c>
      <c r="M49" s="195">
        <f>IF(M$40&lt;=$F$12,IF($B49-($B49-$C49+SUM($E49:L49))&lt;($B49*$D49),$B49-($B49-$C49+SUM($E49:L49)),$B49*$D49),0)</f>
        <v>0</v>
      </c>
      <c r="N49" s="195">
        <f>IF(N$40&lt;=$F$12,IF($B49-($B49-$C49+SUM($E49:M49))&lt;($B49*$D49),$B49-($B49-$C49+SUM($E49:M49)),$B49*$D49),0)</f>
        <v>0</v>
      </c>
      <c r="O49" s="195">
        <f>IF(O$40&lt;=$F$12,IF($B49-($B49-$C49+SUM($E49:N49))&lt;($B49*$D49),$B49-($B49-$C49+SUM($E49:N49)),$B49*$D49),0)</f>
        <v>0</v>
      </c>
      <c r="P49" s="195">
        <f>IF(P$40&lt;=$F$12,IF($B49-($B49-$C49+SUM($E49:O49))&lt;($B49*$D49),$B49-($B49-$C49+SUM($E49:O49)),$B49*$D49),0)</f>
        <v>0</v>
      </c>
      <c r="Q49" s="195">
        <f>IF(Q$40&lt;=$F$12,IF($B49-($B49-$C49+SUM($E49:P49))&lt;($B49*$D49),$B49-($B49-$C49+SUM($E49:P49)),$B49*$D49),0)</f>
        <v>0</v>
      </c>
      <c r="R49" s="195">
        <f>IF(R$40&lt;=$F$12,IF($B49-($B49-$C49+SUM($E49:Q49))&lt;($B49*$D49),$B49-($B49-$C49+SUM($E49:Q49)),$B49*$D49),0)</f>
        <v>0</v>
      </c>
      <c r="S49" s="195">
        <f>IF(S$40&lt;=$F$12,IF($B49-($B49-$C49+SUM($E49:R49))&lt;($B49*$D49),$B49-($B49-$C49+SUM($E49:R49)),$B49*$D49),0)</f>
        <v>0</v>
      </c>
      <c r="T49" s="195">
        <f>IF(T$40&lt;=$F$12,IF($B49-($B49-$C49+SUM($E49:S49))&lt;($B49*$D49),$B49-($B49-$C49+SUM($E49:S49)),$B49*$D49),0)</f>
        <v>0</v>
      </c>
      <c r="U49" s="195">
        <f>IF(U$40&lt;=$F$12,IF($B49-($B49-$C49+SUM($E49:T49))&lt;($B49*$D49),$B49-($B49-$C49+SUM($E49:T49)),$B49*$D49),0)</f>
        <v>0</v>
      </c>
      <c r="V49" s="195">
        <f>IF(V$40&lt;=$F$12,IF($B49-($B49-$C49+SUM($E49:U49))&lt;($B49*$D49),$B49-($B49-$C49+SUM($E49:U49)),$B49*$D49),0)</f>
        <v>0</v>
      </c>
      <c r="W49" s="195">
        <f>IF(W$40&lt;=$F$12,IF($B49-($B49-$C49+SUM($E49:V49))&lt;($B49*$D49),$B49-($B49-$C49+SUM($E49:V49)),$B49*$D49),0)</f>
        <v>0</v>
      </c>
      <c r="X49" s="195">
        <f>IF(X$40&lt;=$F$12,IF($B49-($B49-$C49+SUM($E49:W49))&lt;($B49*$D49),$B49-($B49-$C49+SUM($E49:W49)),$B49*$D49),0)</f>
        <v>0</v>
      </c>
      <c r="Y49" s="193">
        <f t="shared" si="5"/>
        <v>0</v>
      </c>
    </row>
    <row r="50" spans="1:25" x14ac:dyDescent="0.2">
      <c r="A50" s="11"/>
      <c r="B50" s="8"/>
      <c r="C50" s="8"/>
      <c r="D50" s="251"/>
      <c r="E50" s="195">
        <f t="shared" si="3"/>
        <v>0</v>
      </c>
      <c r="F50" s="195">
        <f t="shared" si="4"/>
        <v>0</v>
      </c>
      <c r="G50" s="195">
        <f>IF(G$40&lt;=$F$12,IF($B50-($B50-$C50+SUM($E50:F50))&lt;($B50*$D50),$B50-($B50-$C50+SUM($E50:F50)),$B50*$D50),0)</f>
        <v>0</v>
      </c>
      <c r="H50" s="195">
        <f>IF(H$40&lt;=$F$12,IF($B50-($B50-$C50+SUM($E50:G50))&lt;($B50*$D50),$B50-($B50-$C50+SUM($E50:G50)),$B50*$D50),0)</f>
        <v>0</v>
      </c>
      <c r="I50" s="195">
        <f>IF(I$40&lt;=$F$12,IF($B50-($B50-$C50+SUM($E50:H50))&lt;($B50*$D50),$B50-($B50-$C50+SUM($E50:H50)),$B50*$D50),0)</f>
        <v>0</v>
      </c>
      <c r="J50" s="195">
        <f>IF(J$40&lt;=$F$12,IF($B50-($B50-$C50+SUM($E50:I50))&lt;($B50*$D50),$B50-($B50-$C50+SUM($E50:I50)),$B50*$D50),0)</f>
        <v>0</v>
      </c>
      <c r="K50" s="195">
        <f>IF(K$40&lt;=$F$12,IF($B50-($B50-$C50+SUM($E50:J50))&lt;($B50*$D50),$B50-($B50-$C50+SUM($E50:J50)),$B50*$D50),0)</f>
        <v>0</v>
      </c>
      <c r="L50" s="195">
        <f>IF(L$40&lt;=$F$12,IF($B50-($B50-$C50+SUM($E50:K50))&lt;($B50*$D50),$B50-($B50-$C50+SUM($E50:K50)),$B50*$D50),0)</f>
        <v>0</v>
      </c>
      <c r="M50" s="195">
        <f>IF(M$40&lt;=$F$12,IF($B50-($B50-$C50+SUM($E50:L50))&lt;($B50*$D50),$B50-($B50-$C50+SUM($E50:L50)),$B50*$D50),0)</f>
        <v>0</v>
      </c>
      <c r="N50" s="195">
        <f>IF(N$40&lt;=$F$12,IF($B50-($B50-$C50+SUM($E50:M50))&lt;($B50*$D50),$B50-($B50-$C50+SUM($E50:M50)),$B50*$D50),0)</f>
        <v>0</v>
      </c>
      <c r="O50" s="195">
        <f>IF(O$40&lt;=$F$12,IF($B50-($B50-$C50+SUM($E50:N50))&lt;($B50*$D50),$B50-($B50-$C50+SUM($E50:N50)),$B50*$D50),0)</f>
        <v>0</v>
      </c>
      <c r="P50" s="195">
        <f>IF(P$40&lt;=$F$12,IF($B50-($B50-$C50+SUM($E50:O50))&lt;($B50*$D50),$B50-($B50-$C50+SUM($E50:O50)),$B50*$D50),0)</f>
        <v>0</v>
      </c>
      <c r="Q50" s="195">
        <f>IF(Q$40&lt;=$F$12,IF($B50-($B50-$C50+SUM($E50:P50))&lt;($B50*$D50),$B50-($B50-$C50+SUM($E50:P50)),$B50*$D50),0)</f>
        <v>0</v>
      </c>
      <c r="R50" s="195">
        <f>IF(R$40&lt;=$F$12,IF($B50-($B50-$C50+SUM($E50:Q50))&lt;($B50*$D50),$B50-($B50-$C50+SUM($E50:Q50)),$B50*$D50),0)</f>
        <v>0</v>
      </c>
      <c r="S50" s="195">
        <f>IF(S$40&lt;=$F$12,IF($B50-($B50-$C50+SUM($E50:R50))&lt;($B50*$D50),$B50-($B50-$C50+SUM($E50:R50)),$B50*$D50),0)</f>
        <v>0</v>
      </c>
      <c r="T50" s="195">
        <f>IF(T$40&lt;=$F$12,IF($B50-($B50-$C50+SUM($E50:S50))&lt;($B50*$D50),$B50-($B50-$C50+SUM($E50:S50)),$B50*$D50),0)</f>
        <v>0</v>
      </c>
      <c r="U50" s="195">
        <f>IF(U$40&lt;=$F$12,IF($B50-($B50-$C50+SUM($E50:T50))&lt;($B50*$D50),$B50-($B50-$C50+SUM($E50:T50)),$B50*$D50),0)</f>
        <v>0</v>
      </c>
      <c r="V50" s="195">
        <f>IF(V$40&lt;=$F$12,IF($B50-($B50-$C50+SUM($E50:U50))&lt;($B50*$D50),$B50-($B50-$C50+SUM($E50:U50)),$B50*$D50),0)</f>
        <v>0</v>
      </c>
      <c r="W50" s="195">
        <f>IF(W$40&lt;=$F$12,IF($B50-($B50-$C50+SUM($E50:V50))&lt;($B50*$D50),$B50-($B50-$C50+SUM($E50:V50)),$B50*$D50),0)</f>
        <v>0</v>
      </c>
      <c r="X50" s="195">
        <f>IF(X$40&lt;=$F$12,IF($B50-($B50-$C50+SUM($E50:W50))&lt;($B50*$D50),$B50-($B50-$C50+SUM($E50:W50)),$B50*$D50),0)</f>
        <v>0</v>
      </c>
      <c r="Y50" s="193">
        <f t="shared" si="5"/>
        <v>0</v>
      </c>
    </row>
    <row r="51" spans="1:25" x14ac:dyDescent="0.2">
      <c r="A51" s="11"/>
      <c r="B51" s="8"/>
      <c r="C51" s="8"/>
      <c r="D51" s="251"/>
      <c r="E51" s="195">
        <f t="shared" si="3"/>
        <v>0</v>
      </c>
      <c r="F51" s="195">
        <f t="shared" si="4"/>
        <v>0</v>
      </c>
      <c r="G51" s="195">
        <f>IF(G$40&lt;=$F$12,IF($B51-($B51-$C51+SUM($E51:F51))&lt;($B51*$D51),$B51-($B51-$C51+SUM($E51:F51)),$B51*$D51),0)</f>
        <v>0</v>
      </c>
      <c r="H51" s="195">
        <f>IF(H$40&lt;=$F$12,IF($B51-($B51-$C51+SUM($E51:G51))&lt;($B51*$D51),$B51-($B51-$C51+SUM($E51:G51)),$B51*$D51),0)</f>
        <v>0</v>
      </c>
      <c r="I51" s="195">
        <f>IF(I$40&lt;=$F$12,IF($B51-($B51-$C51+SUM($E51:H51))&lt;($B51*$D51),$B51-($B51-$C51+SUM($E51:H51)),$B51*$D51),0)</f>
        <v>0</v>
      </c>
      <c r="J51" s="195">
        <f>IF(J$40&lt;=$F$12,IF($B51-($B51-$C51+SUM($E51:I51))&lt;($B51*$D51),$B51-($B51-$C51+SUM($E51:I51)),$B51*$D51),0)</f>
        <v>0</v>
      </c>
      <c r="K51" s="195">
        <f>IF(K$40&lt;=$F$12,IF($B51-($B51-$C51+SUM($E51:J51))&lt;($B51*$D51),$B51-($B51-$C51+SUM($E51:J51)),$B51*$D51),0)</f>
        <v>0</v>
      </c>
      <c r="L51" s="195">
        <f>IF(L$40&lt;=$F$12,IF($B51-($B51-$C51+SUM($E51:K51))&lt;($B51*$D51),$B51-($B51-$C51+SUM($E51:K51)),$B51*$D51),0)</f>
        <v>0</v>
      </c>
      <c r="M51" s="195">
        <f>IF(M$40&lt;=$F$12,IF($B51-($B51-$C51+SUM($E51:L51))&lt;($B51*$D51),$B51-($B51-$C51+SUM($E51:L51)),$B51*$D51),0)</f>
        <v>0</v>
      </c>
      <c r="N51" s="195">
        <f>IF(N$40&lt;=$F$12,IF($B51-($B51-$C51+SUM($E51:M51))&lt;($B51*$D51),$B51-($B51-$C51+SUM($E51:M51)),$B51*$D51),0)</f>
        <v>0</v>
      </c>
      <c r="O51" s="195">
        <f>IF(O$40&lt;=$F$12,IF($B51-($B51-$C51+SUM($E51:N51))&lt;($B51*$D51),$B51-($B51-$C51+SUM($E51:N51)),$B51*$D51),0)</f>
        <v>0</v>
      </c>
      <c r="P51" s="195">
        <f>IF(P$40&lt;=$F$12,IF($B51-($B51-$C51+SUM($E51:O51))&lt;($B51*$D51),$B51-($B51-$C51+SUM($E51:O51)),$B51*$D51),0)</f>
        <v>0</v>
      </c>
      <c r="Q51" s="195">
        <f>IF(Q$40&lt;=$F$12,IF($B51-($B51-$C51+SUM($E51:P51))&lt;($B51*$D51),$B51-($B51-$C51+SUM($E51:P51)),$B51*$D51),0)</f>
        <v>0</v>
      </c>
      <c r="R51" s="195">
        <f>IF(R$40&lt;=$F$12,IF($B51-($B51-$C51+SUM($E51:Q51))&lt;($B51*$D51),$B51-($B51-$C51+SUM($E51:Q51)),$B51*$D51),0)</f>
        <v>0</v>
      </c>
      <c r="S51" s="195">
        <f>IF(S$40&lt;=$F$12,IF($B51-($B51-$C51+SUM($E51:R51))&lt;($B51*$D51),$B51-($B51-$C51+SUM($E51:R51)),$B51*$D51),0)</f>
        <v>0</v>
      </c>
      <c r="T51" s="195">
        <f>IF(T$40&lt;=$F$12,IF($B51-($B51-$C51+SUM($E51:S51))&lt;($B51*$D51),$B51-($B51-$C51+SUM($E51:S51)),$B51*$D51),0)</f>
        <v>0</v>
      </c>
      <c r="U51" s="195">
        <f>IF(U$40&lt;=$F$12,IF($B51-($B51-$C51+SUM($E51:T51))&lt;($B51*$D51),$B51-($B51-$C51+SUM($E51:T51)),$B51*$D51),0)</f>
        <v>0</v>
      </c>
      <c r="V51" s="195">
        <f>IF(V$40&lt;=$F$12,IF($B51-($B51-$C51+SUM($E51:U51))&lt;($B51*$D51),$B51-($B51-$C51+SUM($E51:U51)),$B51*$D51),0)</f>
        <v>0</v>
      </c>
      <c r="W51" s="195">
        <f>IF(W$40&lt;=$F$12,IF($B51-($B51-$C51+SUM($E51:V51))&lt;($B51*$D51),$B51-($B51-$C51+SUM($E51:V51)),$B51*$D51),0)</f>
        <v>0</v>
      </c>
      <c r="X51" s="195">
        <f>IF(X$40&lt;=$F$12,IF($B51-($B51-$C51+SUM($E51:W51))&lt;($B51*$D51),$B51-($B51-$C51+SUM($E51:W51)),$B51*$D51),0)</f>
        <v>0</v>
      </c>
      <c r="Y51" s="193">
        <f t="shared" si="5"/>
        <v>0</v>
      </c>
    </row>
    <row r="52" spans="1:25" x14ac:dyDescent="0.2">
      <c r="A52" s="11"/>
      <c r="B52" s="8"/>
      <c r="C52" s="8"/>
      <c r="D52" s="251"/>
      <c r="E52" s="195">
        <f t="shared" si="3"/>
        <v>0</v>
      </c>
      <c r="F52" s="195">
        <f t="shared" si="4"/>
        <v>0</v>
      </c>
      <c r="G52" s="195">
        <f>IF(G$40&lt;=$F$12,IF($B52-($B52-$C52+SUM($E52:F52))&lt;($B52*$D52),$B52-($B52-$C52+SUM($E52:F52)),$B52*$D52),0)</f>
        <v>0</v>
      </c>
      <c r="H52" s="195">
        <f>IF(H$40&lt;=$F$12,IF($B52-($B52-$C52+SUM($E52:G52))&lt;($B52*$D52),$B52-($B52-$C52+SUM($E52:G52)),$B52*$D52),0)</f>
        <v>0</v>
      </c>
      <c r="I52" s="195">
        <f>IF(I$40&lt;=$F$12,IF($B52-($B52-$C52+SUM($E52:H52))&lt;($B52*$D52),$B52-($B52-$C52+SUM($E52:H52)),$B52*$D52),0)</f>
        <v>0</v>
      </c>
      <c r="J52" s="195">
        <f>IF(J$40&lt;=$F$12,IF($B52-($B52-$C52+SUM($E52:I52))&lt;($B52*$D52),$B52-($B52-$C52+SUM($E52:I52)),$B52*$D52),0)</f>
        <v>0</v>
      </c>
      <c r="K52" s="195">
        <f>IF(K$40&lt;=$F$12,IF($B52-($B52-$C52+SUM($E52:J52))&lt;($B52*$D52),$B52-($B52-$C52+SUM($E52:J52)),$B52*$D52),0)</f>
        <v>0</v>
      </c>
      <c r="L52" s="195">
        <f>IF(L$40&lt;=$F$12,IF($B52-($B52-$C52+SUM($E52:K52))&lt;($B52*$D52),$B52-($B52-$C52+SUM($E52:K52)),$B52*$D52),0)</f>
        <v>0</v>
      </c>
      <c r="M52" s="195">
        <f>IF(M$40&lt;=$F$12,IF($B52-($B52-$C52+SUM($E52:L52))&lt;($B52*$D52),$B52-($B52-$C52+SUM($E52:L52)),$B52*$D52),0)</f>
        <v>0</v>
      </c>
      <c r="N52" s="195">
        <f>IF(N$40&lt;=$F$12,IF($B52-($B52-$C52+SUM($E52:M52))&lt;($B52*$D52),$B52-($B52-$C52+SUM($E52:M52)),$B52*$D52),0)</f>
        <v>0</v>
      </c>
      <c r="O52" s="195">
        <f>IF(O$40&lt;=$F$12,IF($B52-($B52-$C52+SUM($E52:N52))&lt;($B52*$D52),$B52-($B52-$C52+SUM($E52:N52)),$B52*$D52),0)</f>
        <v>0</v>
      </c>
      <c r="P52" s="195">
        <f>IF(P$40&lt;=$F$12,IF($B52-($B52-$C52+SUM($E52:O52))&lt;($B52*$D52),$B52-($B52-$C52+SUM($E52:O52)),$B52*$D52),0)</f>
        <v>0</v>
      </c>
      <c r="Q52" s="195">
        <f>IF(Q$40&lt;=$F$12,IF($B52-($B52-$C52+SUM($E52:P52))&lt;($B52*$D52),$B52-($B52-$C52+SUM($E52:P52)),$B52*$D52),0)</f>
        <v>0</v>
      </c>
      <c r="R52" s="195">
        <f>IF(R$40&lt;=$F$12,IF($B52-($B52-$C52+SUM($E52:Q52))&lt;($B52*$D52),$B52-($B52-$C52+SUM($E52:Q52)),$B52*$D52),0)</f>
        <v>0</v>
      </c>
      <c r="S52" s="195">
        <f>IF(S$40&lt;=$F$12,IF($B52-($B52-$C52+SUM($E52:R52))&lt;($B52*$D52),$B52-($B52-$C52+SUM($E52:R52)),$B52*$D52),0)</f>
        <v>0</v>
      </c>
      <c r="T52" s="195">
        <f>IF(T$40&lt;=$F$12,IF($B52-($B52-$C52+SUM($E52:S52))&lt;($B52*$D52),$B52-($B52-$C52+SUM($E52:S52)),$B52*$D52),0)</f>
        <v>0</v>
      </c>
      <c r="U52" s="195">
        <f>IF(U$40&lt;=$F$12,IF($B52-($B52-$C52+SUM($E52:T52))&lt;($B52*$D52),$B52-($B52-$C52+SUM($E52:T52)),$B52*$D52),0)</f>
        <v>0</v>
      </c>
      <c r="V52" s="195">
        <f>IF(V$40&lt;=$F$12,IF($B52-($B52-$C52+SUM($E52:U52))&lt;($B52*$D52),$B52-($B52-$C52+SUM($E52:U52)),$B52*$D52),0)</f>
        <v>0</v>
      </c>
      <c r="W52" s="195">
        <f>IF(W$40&lt;=$F$12,IF($B52-($B52-$C52+SUM($E52:V52))&lt;($B52*$D52),$B52-($B52-$C52+SUM($E52:V52)),$B52*$D52),0)</f>
        <v>0</v>
      </c>
      <c r="X52" s="195">
        <f>IF(X$40&lt;=$F$12,IF($B52-($B52-$C52+SUM($E52:W52))&lt;($B52*$D52),$B52-($B52-$C52+SUM($E52:W52)),$B52*$D52),0)</f>
        <v>0</v>
      </c>
      <c r="Y52" s="193">
        <f t="shared" si="5"/>
        <v>0</v>
      </c>
    </row>
    <row r="53" spans="1:25" ht="10.5" customHeight="1" x14ac:dyDescent="0.2">
      <c r="A53" s="11"/>
      <c r="B53" s="8"/>
      <c r="C53" s="8"/>
      <c r="D53" s="251"/>
      <c r="E53" s="195">
        <f t="shared" si="3"/>
        <v>0</v>
      </c>
      <c r="F53" s="195">
        <f t="shared" si="4"/>
        <v>0</v>
      </c>
      <c r="G53" s="195">
        <f>IF(G$40&lt;=$F$12,IF($B53-($B53-$C53+SUM($E53:F53))&lt;($B53*$D53),$B53-($B53-$C53+SUM($E53:F53)),$B53*$D53),0)</f>
        <v>0</v>
      </c>
      <c r="H53" s="195">
        <f>IF(H$40&lt;=$F$12,IF($B53-($B53-$C53+SUM($E53:G53))&lt;($B53*$D53),$B53-($B53-$C53+SUM($E53:G53)),$B53*$D53),0)</f>
        <v>0</v>
      </c>
      <c r="I53" s="195">
        <f>IF(I$40&lt;=$F$12,IF($B53-($B53-$C53+SUM($E53:H53))&lt;($B53*$D53),$B53-($B53-$C53+SUM($E53:H53)),$B53*$D53),0)</f>
        <v>0</v>
      </c>
      <c r="J53" s="195">
        <f>IF(J$40&lt;=$F$12,IF($B53-($B53-$C53+SUM($E53:I53))&lt;($B53*$D53),$B53-($B53-$C53+SUM($E53:I53)),$B53*$D53),0)</f>
        <v>0</v>
      </c>
      <c r="K53" s="195">
        <f>IF(K$40&lt;=$F$12,IF($B53-($B53-$C53+SUM($E53:J53))&lt;($B53*$D53),$B53-($B53-$C53+SUM($E53:J53)),$B53*$D53),0)</f>
        <v>0</v>
      </c>
      <c r="L53" s="195">
        <f>IF(L$40&lt;=$F$12,IF($B53-($B53-$C53+SUM($E53:K53))&lt;($B53*$D53),$B53-($B53-$C53+SUM($E53:K53)),$B53*$D53),0)</f>
        <v>0</v>
      </c>
      <c r="M53" s="195">
        <f>IF(M$40&lt;=$F$12,IF($B53-($B53-$C53+SUM($E53:L53))&lt;($B53*$D53),$B53-($B53-$C53+SUM($E53:L53)),$B53*$D53),0)</f>
        <v>0</v>
      </c>
      <c r="N53" s="195">
        <f>IF(N$40&lt;=$F$12,IF($B53-($B53-$C53+SUM($E53:M53))&lt;($B53*$D53),$B53-($B53-$C53+SUM($E53:M53)),$B53*$D53),0)</f>
        <v>0</v>
      </c>
      <c r="O53" s="195">
        <f>IF(O$40&lt;=$F$12,IF($B53-($B53-$C53+SUM($E53:N53))&lt;($B53*$D53),$B53-($B53-$C53+SUM($E53:N53)),$B53*$D53),0)</f>
        <v>0</v>
      </c>
      <c r="P53" s="195">
        <f>IF(P$40&lt;=$F$12,IF($B53-($B53-$C53+SUM($E53:O53))&lt;($B53*$D53),$B53-($B53-$C53+SUM($E53:O53)),$B53*$D53),0)</f>
        <v>0</v>
      </c>
      <c r="Q53" s="195">
        <f>IF(Q$40&lt;=$F$12,IF($B53-($B53-$C53+SUM($E53:P53))&lt;($B53*$D53),$B53-($B53-$C53+SUM($E53:P53)),$B53*$D53),0)</f>
        <v>0</v>
      </c>
      <c r="R53" s="195">
        <f>IF(R$40&lt;=$F$12,IF($B53-($B53-$C53+SUM($E53:Q53))&lt;($B53*$D53),$B53-($B53-$C53+SUM($E53:Q53)),$B53*$D53),0)</f>
        <v>0</v>
      </c>
      <c r="S53" s="195">
        <f>IF(S$40&lt;=$F$12,IF($B53-($B53-$C53+SUM($E53:R53))&lt;($B53*$D53),$B53-($B53-$C53+SUM($E53:R53)),$B53*$D53),0)</f>
        <v>0</v>
      </c>
      <c r="T53" s="195">
        <f>IF(T$40&lt;=$F$12,IF($B53-($B53-$C53+SUM($E53:S53))&lt;($B53*$D53),$B53-($B53-$C53+SUM($E53:S53)),$B53*$D53),0)</f>
        <v>0</v>
      </c>
      <c r="U53" s="195">
        <f>IF(U$40&lt;=$F$12,IF($B53-($B53-$C53+SUM($E53:T53))&lt;($B53*$D53),$B53-($B53-$C53+SUM($E53:T53)),$B53*$D53),0)</f>
        <v>0</v>
      </c>
      <c r="V53" s="195">
        <f>IF(V$40&lt;=$F$12,IF($B53-($B53-$C53+SUM($E53:U53))&lt;($B53*$D53),$B53-($B53-$C53+SUM($E53:U53)),$B53*$D53),0)</f>
        <v>0</v>
      </c>
      <c r="W53" s="195">
        <f>IF(W$40&lt;=$F$12,IF($B53-($B53-$C53+SUM($E53:V53))&lt;($B53*$D53),$B53-($B53-$C53+SUM($E53:V53)),$B53*$D53),0)</f>
        <v>0</v>
      </c>
      <c r="X53" s="195">
        <f>IF(X$40&lt;=$F$12,IF($B53-($B53-$C53+SUM($E53:W53))&lt;($B53*$D53),$B53-($B53-$C53+SUM($E53:W53)),$B53*$D53),0)</f>
        <v>0</v>
      </c>
      <c r="Y53" s="193">
        <f t="shared" si="5"/>
        <v>0</v>
      </c>
    </row>
    <row r="54" spans="1:25" x14ac:dyDescent="0.2">
      <c r="A54" s="11"/>
      <c r="B54" s="8"/>
      <c r="C54" s="8"/>
      <c r="D54" s="251"/>
      <c r="E54" s="195">
        <f t="shared" si="3"/>
        <v>0</v>
      </c>
      <c r="F54" s="195">
        <f t="shared" si="4"/>
        <v>0</v>
      </c>
      <c r="G54" s="195">
        <f>IF(G$40&lt;=$F$12,IF($B54-($B54-$C54+SUM($E54:F54))&lt;($B54*$D54),$B54-($B54-$C54+SUM($E54:F54)),$B54*$D54),0)</f>
        <v>0</v>
      </c>
      <c r="H54" s="195">
        <f>IF(H$40&lt;=$F$12,IF($B54-($B54-$C54+SUM($E54:G54))&lt;($B54*$D54),$B54-($B54-$C54+SUM($E54:G54)),$B54*$D54),0)</f>
        <v>0</v>
      </c>
      <c r="I54" s="195">
        <f>IF(I$40&lt;=$F$12,IF($B54-($B54-$C54+SUM($E54:H54))&lt;($B54*$D54),$B54-($B54-$C54+SUM($E54:H54)),$B54*$D54),0)</f>
        <v>0</v>
      </c>
      <c r="J54" s="195">
        <f>IF(J$40&lt;=$F$12,IF($B54-($B54-$C54+SUM($E54:I54))&lt;($B54*$D54),$B54-($B54-$C54+SUM($E54:I54)),$B54*$D54),0)</f>
        <v>0</v>
      </c>
      <c r="K54" s="195">
        <f>IF(K$40&lt;=$F$12,IF($B54-($B54-$C54+SUM($E54:J54))&lt;($B54*$D54),$B54-($B54-$C54+SUM($E54:J54)),$B54*$D54),0)</f>
        <v>0</v>
      </c>
      <c r="L54" s="195">
        <f>IF(L$40&lt;=$F$12,IF($B54-($B54-$C54+SUM($E54:K54))&lt;($B54*$D54),$B54-($B54-$C54+SUM($E54:K54)),$B54*$D54),0)</f>
        <v>0</v>
      </c>
      <c r="M54" s="195">
        <f>IF(M$40&lt;=$F$12,IF($B54-($B54-$C54+SUM($E54:L54))&lt;($B54*$D54),$B54-($B54-$C54+SUM($E54:L54)),$B54*$D54),0)</f>
        <v>0</v>
      </c>
      <c r="N54" s="195">
        <f>IF(N$40&lt;=$F$12,IF($B54-($B54-$C54+SUM($E54:M54))&lt;($B54*$D54),$B54-($B54-$C54+SUM($E54:M54)),$B54*$D54),0)</f>
        <v>0</v>
      </c>
      <c r="O54" s="195">
        <f>IF(O$40&lt;=$F$12,IF($B54-($B54-$C54+SUM($E54:N54))&lt;($B54*$D54),$B54-($B54-$C54+SUM($E54:N54)),$B54*$D54),0)</f>
        <v>0</v>
      </c>
      <c r="P54" s="195">
        <f>IF(P$40&lt;=$F$12,IF($B54-($B54-$C54+SUM($E54:O54))&lt;($B54*$D54),$B54-($B54-$C54+SUM($E54:O54)),$B54*$D54),0)</f>
        <v>0</v>
      </c>
      <c r="Q54" s="195">
        <f>IF(Q$40&lt;=$F$12,IF($B54-($B54-$C54+SUM($E54:P54))&lt;($B54*$D54),$B54-($B54-$C54+SUM($E54:P54)),$B54*$D54),0)</f>
        <v>0</v>
      </c>
      <c r="R54" s="195">
        <f>IF(R$40&lt;=$F$12,IF($B54-($B54-$C54+SUM($E54:Q54))&lt;($B54*$D54),$B54-($B54-$C54+SUM($E54:Q54)),$B54*$D54),0)</f>
        <v>0</v>
      </c>
      <c r="S54" s="195">
        <f>IF(S$40&lt;=$F$12,IF($B54-($B54-$C54+SUM($E54:R54))&lt;($B54*$D54),$B54-($B54-$C54+SUM($E54:R54)),$B54*$D54),0)</f>
        <v>0</v>
      </c>
      <c r="T54" s="195">
        <f>IF(T$40&lt;=$F$12,IF($B54-($B54-$C54+SUM($E54:S54))&lt;($B54*$D54),$B54-($B54-$C54+SUM($E54:S54)),$B54*$D54),0)</f>
        <v>0</v>
      </c>
      <c r="U54" s="195">
        <f>IF(U$40&lt;=$F$12,IF($B54-($B54-$C54+SUM($E54:T54))&lt;($B54*$D54),$B54-($B54-$C54+SUM($E54:T54)),$B54*$D54),0)</f>
        <v>0</v>
      </c>
      <c r="V54" s="195">
        <f>IF(V$40&lt;=$F$12,IF($B54-($B54-$C54+SUM($E54:U54))&lt;($B54*$D54),$B54-($B54-$C54+SUM($E54:U54)),$B54*$D54),0)</f>
        <v>0</v>
      </c>
      <c r="W54" s="195">
        <f>IF(W$40&lt;=$F$12,IF($B54-($B54-$C54+SUM($E54:V54))&lt;($B54*$D54),$B54-($B54-$C54+SUM($E54:V54)),$B54*$D54),0)</f>
        <v>0</v>
      </c>
      <c r="X54" s="195">
        <f>IF(X$40&lt;=$F$12,IF($B54-($B54-$C54+SUM($E54:W54))&lt;($B54*$D54),$B54-($B54-$C54+SUM($E54:W54)),$B54*$D54),0)</f>
        <v>0</v>
      </c>
      <c r="Y54" s="193">
        <f t="shared" si="5"/>
        <v>0</v>
      </c>
    </row>
    <row r="55" spans="1:25" x14ac:dyDescent="0.2">
      <c r="A55" s="11" t="s">
        <v>187</v>
      </c>
      <c r="B55" s="8"/>
      <c r="C55" s="8"/>
      <c r="D55" s="251"/>
      <c r="E55" s="294">
        <f t="shared" si="3"/>
        <v>0</v>
      </c>
      <c r="F55" s="294">
        <f t="shared" si="4"/>
        <v>0</v>
      </c>
      <c r="G55" s="294">
        <f>IF(G$40&lt;=$F$12,IF($B55-($B55-$C55+SUM($E55:F55))&lt;($B55*$D55),$B55-($B55-$C55+SUM($E55:F55)),$B55*$D55),0)</f>
        <v>0</v>
      </c>
      <c r="H55" s="294">
        <f>IF(H$40&lt;=$F$12,IF($B55-($B55-$C55+SUM($E55:G55))&lt;($B55*$D55),$B55-($B55-$C55+SUM($E55:G55)),$B55*$D55),0)</f>
        <v>0</v>
      </c>
      <c r="I55" s="294">
        <f>IF(I$40&lt;=$F$12,IF($B55-($B55-$C55+SUM($E55:H55))&lt;($B55*$D55),$B55-($B55-$C55+SUM($E55:H55)),$B55*$D55),0)</f>
        <v>0</v>
      </c>
      <c r="J55" s="294">
        <f>IF(J$40&lt;=$F$12,IF($B55-($B55-$C55+SUM($E55:I55))&lt;($B55*$D55),$B55-($B55-$C55+SUM($E55:I55)),$B55*$D55),0)</f>
        <v>0</v>
      </c>
      <c r="K55" s="294">
        <f>IF(K$40&lt;=$F$12,IF($B55-($B55-$C55+SUM($E55:J55))&lt;($B55*$D55),$B55-($B55-$C55+SUM($E55:J55)),$B55*$D55),0)</f>
        <v>0</v>
      </c>
      <c r="L55" s="294">
        <f>IF(L$40&lt;=$F$12,IF($B55-($B55-$C55+SUM($E55:K55))&lt;($B55*$D55),$B55-($B55-$C55+SUM($E55:K55)),$B55*$D55),0)</f>
        <v>0</v>
      </c>
      <c r="M55" s="294">
        <f>IF(M$40&lt;=$F$12,IF($B55-($B55-$C55+SUM($E55:L55))&lt;($B55*$D55),$B55-($B55-$C55+SUM($E55:L55)),$B55*$D55),0)</f>
        <v>0</v>
      </c>
      <c r="N55" s="294">
        <f>IF(N$40&lt;=$F$12,IF($B55-($B55-$C55+SUM($E55:M55))&lt;($B55*$D55),$B55-($B55-$C55+SUM($E55:M55)),$B55*$D55),0)</f>
        <v>0</v>
      </c>
      <c r="O55" s="294">
        <f>IF(O$40&lt;=$F$12,IF($B55-($B55-$C55+SUM($E55:N55))&lt;($B55*$D55),$B55-($B55-$C55+SUM($E55:N55)),$B55*$D55),0)</f>
        <v>0</v>
      </c>
      <c r="P55" s="294">
        <f>IF(P$40&lt;=$F$12,IF($B55-($B55-$C55+SUM($E55:O55))&lt;($B55*$D55),$B55-($B55-$C55+SUM($E55:O55)),$B55*$D55),0)</f>
        <v>0</v>
      </c>
      <c r="Q55" s="294">
        <f>IF(Q$40&lt;=$F$12,IF($B55-($B55-$C55+SUM($E55:P55))&lt;($B55*$D55),$B55-($B55-$C55+SUM($E55:P55)),$B55*$D55),0)</f>
        <v>0</v>
      </c>
      <c r="R55" s="294">
        <f>IF(R$40&lt;=$F$12,IF($B55-($B55-$C55+SUM($E55:Q55))&lt;($B55*$D55),$B55-($B55-$C55+SUM($E55:Q55)),$B55*$D55),0)</f>
        <v>0</v>
      </c>
      <c r="S55" s="294">
        <f>IF(S$40&lt;=$F$12,IF($B55-($B55-$C55+SUM($E55:R55))&lt;($B55*$D55),$B55-($B55-$C55+SUM($E55:R55)),$B55*$D55),0)</f>
        <v>0</v>
      </c>
      <c r="T55" s="294">
        <f>IF(T$40&lt;=$F$12,IF($B55-($B55-$C55+SUM($E55:S55))&lt;($B55*$D55),$B55-($B55-$C55+SUM($E55:S55)),$B55*$D55),0)</f>
        <v>0</v>
      </c>
      <c r="U55" s="294">
        <f>IF(U$40&lt;=$F$12,IF($B55-($B55-$C55+SUM($E55:T55))&lt;($B55*$D55),$B55-($B55-$C55+SUM($E55:T55)),$B55*$D55),0)</f>
        <v>0</v>
      </c>
      <c r="V55" s="294">
        <f>IF(V$40&lt;=$F$12,IF($B55-($B55-$C55+SUM($E55:U55))&lt;($B55*$D55),$B55-($B55-$C55+SUM($E55:U55)),$B55*$D55),0)</f>
        <v>0</v>
      </c>
      <c r="W55" s="294">
        <f>IF(W$40&lt;=$F$12,IF($B55-($B55-$C55+SUM($E55:V55))&lt;($B55*$D55),$B55-($B55-$C55+SUM($E55:V55)),$B55*$D55),0)</f>
        <v>0</v>
      </c>
      <c r="X55" s="294">
        <f>IF(X$40&lt;=$F$12,IF($B55-($B55-$C55+SUM($E55:W55))&lt;($B55*$D55),$B55-($B55-$C55+SUM($E55:W55)),$B55*$D55),0)</f>
        <v>0</v>
      </c>
      <c r="Y55" s="295">
        <f t="shared" si="5"/>
        <v>0</v>
      </c>
    </row>
    <row r="56" spans="1:25" x14ac:dyDescent="0.2">
      <c r="A56" s="11" t="s">
        <v>187</v>
      </c>
      <c r="B56" s="8"/>
      <c r="C56" s="8"/>
      <c r="D56" s="251"/>
      <c r="E56" s="294">
        <f t="shared" si="3"/>
        <v>0</v>
      </c>
      <c r="F56" s="294">
        <f t="shared" si="4"/>
        <v>0</v>
      </c>
      <c r="G56" s="294">
        <f>IF(G$40&lt;=$F$12,IF($B56-($B56-$C56+SUM($E56:F56))&lt;($B56*$D56),$B56-($B56-$C56+SUM($E56:F56)),$B56*$D56),0)</f>
        <v>0</v>
      </c>
      <c r="H56" s="294">
        <f>IF(H$40&lt;=$F$12,IF($B56-($B56-$C56+SUM($E56:G56))&lt;($B56*$D56),$B56-($B56-$C56+SUM($E56:G56)),$B56*$D56),0)</f>
        <v>0</v>
      </c>
      <c r="I56" s="294">
        <f>IF(I$40&lt;=$F$12,IF($B56-($B56-$C56+SUM($E56:H56))&lt;($B56*$D56),$B56-($B56-$C56+SUM($E56:H56)),$B56*$D56),0)</f>
        <v>0</v>
      </c>
      <c r="J56" s="294">
        <f>IF(J$40&lt;=$F$12,IF($B56-($B56-$C56+SUM($E56:I56))&lt;($B56*$D56),$B56-($B56-$C56+SUM($E56:I56)),$B56*$D56),0)</f>
        <v>0</v>
      </c>
      <c r="K56" s="294">
        <f>IF(K$40&lt;=$F$12,IF($B56-($B56-$C56+SUM($E56:J56))&lt;($B56*$D56),$B56-($B56-$C56+SUM($E56:J56)),$B56*$D56),0)</f>
        <v>0</v>
      </c>
      <c r="L56" s="294">
        <f>IF(L$40&lt;=$F$12,IF($B56-($B56-$C56+SUM($E56:K56))&lt;($B56*$D56),$B56-($B56-$C56+SUM($E56:K56)),$B56*$D56),0)</f>
        <v>0</v>
      </c>
      <c r="M56" s="294">
        <f>IF(M$40&lt;=$F$12,IF($B56-($B56-$C56+SUM($E56:L56))&lt;($B56*$D56),$B56-($B56-$C56+SUM($E56:L56)),$B56*$D56),0)</f>
        <v>0</v>
      </c>
      <c r="N56" s="294">
        <f>IF(N$40&lt;=$F$12,IF($B56-($B56-$C56+SUM($E56:M56))&lt;($B56*$D56),$B56-($B56-$C56+SUM($E56:M56)),$B56*$D56),0)</f>
        <v>0</v>
      </c>
      <c r="O56" s="294">
        <f>IF(O$40&lt;=$F$12,IF($B56-($B56-$C56+SUM($E56:N56))&lt;($B56*$D56),$B56-($B56-$C56+SUM($E56:N56)),$B56*$D56),0)</f>
        <v>0</v>
      </c>
      <c r="P56" s="294">
        <f>IF(P$40&lt;=$F$12,IF($B56-($B56-$C56+SUM($E56:O56))&lt;($B56*$D56),$B56-($B56-$C56+SUM($E56:O56)),$B56*$D56),0)</f>
        <v>0</v>
      </c>
      <c r="Q56" s="294">
        <f>IF(Q$40&lt;=$F$12,IF($B56-($B56-$C56+SUM($E56:P56))&lt;($B56*$D56),$B56-($B56-$C56+SUM($E56:P56)),$B56*$D56),0)</f>
        <v>0</v>
      </c>
      <c r="R56" s="294">
        <f>IF(R$40&lt;=$F$12,IF($B56-($B56-$C56+SUM($E56:Q56))&lt;($B56*$D56),$B56-($B56-$C56+SUM($E56:Q56)),$B56*$D56),0)</f>
        <v>0</v>
      </c>
      <c r="S56" s="294">
        <f>IF(S$40&lt;=$F$12,IF($B56-($B56-$C56+SUM($E56:R56))&lt;($B56*$D56),$B56-($B56-$C56+SUM($E56:R56)),$B56*$D56),0)</f>
        <v>0</v>
      </c>
      <c r="T56" s="294">
        <f>IF(T$40&lt;=$F$12,IF($B56-($B56-$C56+SUM($E56:S56))&lt;($B56*$D56),$B56-($B56-$C56+SUM($E56:S56)),$B56*$D56),0)</f>
        <v>0</v>
      </c>
      <c r="U56" s="294">
        <f>IF(U$40&lt;=$F$12,IF($B56-($B56-$C56+SUM($E56:T56))&lt;($B56*$D56),$B56-($B56-$C56+SUM($E56:T56)),$B56*$D56),0)</f>
        <v>0</v>
      </c>
      <c r="V56" s="294">
        <f>IF(V$40&lt;=$F$12,IF($B56-($B56-$C56+SUM($E56:U56))&lt;($B56*$D56),$B56-($B56-$C56+SUM($E56:U56)),$B56*$D56),0)</f>
        <v>0</v>
      </c>
      <c r="W56" s="294">
        <f>IF(W$40&lt;=$F$12,IF($B56-($B56-$C56+SUM($E56:V56))&lt;($B56*$D56),$B56-($B56-$C56+SUM($E56:V56)),$B56*$D56),0)</f>
        <v>0</v>
      </c>
      <c r="X56" s="294">
        <f>IF(X$40&lt;=$F$12,IF($B56-($B56-$C56+SUM($E56:W56))&lt;($B56*$D56),$B56-($B56-$C56+SUM($E56:W56)),$B56*$D56),0)</f>
        <v>0</v>
      </c>
      <c r="Y56" s="295">
        <f t="shared" si="5"/>
        <v>0</v>
      </c>
    </row>
    <row r="57" spans="1:25" ht="13.5" x14ac:dyDescent="0.25">
      <c r="A57" s="55" t="s">
        <v>60</v>
      </c>
      <c r="B57" s="1"/>
      <c r="C57" s="1"/>
      <c r="D57" s="1"/>
      <c r="E57" s="1"/>
      <c r="F57" s="1"/>
      <c r="G57" s="1"/>
      <c r="H57" s="1"/>
      <c r="I57" s="1"/>
      <c r="J57" s="1"/>
      <c r="K57" s="1"/>
      <c r="L57" s="1"/>
      <c r="M57" s="1"/>
      <c r="N57" s="1"/>
      <c r="O57" s="1"/>
      <c r="P57" s="1"/>
      <c r="Q57" s="1"/>
      <c r="R57" s="1"/>
      <c r="S57" s="1"/>
      <c r="T57" s="1"/>
      <c r="U57" s="1"/>
      <c r="V57" s="1"/>
      <c r="W57" s="1"/>
      <c r="X57" s="1"/>
    </row>
    <row r="58" spans="1:25" s="291" customFormat="1" x14ac:dyDescent="0.2">
      <c r="A58" s="156"/>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290"/>
    </row>
    <row r="59" spans="1:25" s="292" customFormat="1" x14ac:dyDescent="0.2">
      <c r="A59" s="27" t="s">
        <v>254</v>
      </c>
      <c r="B59" s="28"/>
      <c r="C59" s="28"/>
      <c r="D59" s="28"/>
      <c r="E59" s="28"/>
      <c r="F59" s="28"/>
      <c r="G59" s="28"/>
      <c r="H59" s="28"/>
      <c r="I59" s="28"/>
      <c r="J59" s="28"/>
      <c r="K59" s="28"/>
      <c r="L59" s="28"/>
      <c r="M59" s="28"/>
      <c r="N59" s="28"/>
      <c r="O59" s="28"/>
      <c r="P59" s="28"/>
      <c r="Q59" s="28"/>
      <c r="R59" s="28"/>
      <c r="S59" s="28"/>
      <c r="T59" s="28"/>
      <c r="U59" s="28"/>
      <c r="V59" s="28"/>
      <c r="W59" s="28"/>
      <c r="X59" s="28"/>
      <c r="Y59" s="280"/>
    </row>
    <row r="60" spans="1:25" s="292" customFormat="1" x14ac:dyDescent="0.2">
      <c r="A60" s="27" t="s">
        <v>162</v>
      </c>
      <c r="B60" s="28"/>
      <c r="C60" s="28"/>
      <c r="D60" s="28"/>
      <c r="E60" s="28"/>
      <c r="F60" s="28"/>
      <c r="G60" s="28"/>
      <c r="H60" s="28"/>
      <c r="I60" s="28"/>
      <c r="J60" s="28"/>
      <c r="K60" s="28"/>
      <c r="L60" s="28"/>
      <c r="M60" s="28"/>
      <c r="N60" s="28"/>
      <c r="O60" s="28"/>
      <c r="P60" s="28"/>
      <c r="Q60" s="28"/>
      <c r="R60" s="28"/>
      <c r="S60" s="28"/>
      <c r="T60" s="28"/>
      <c r="U60" s="28"/>
      <c r="V60" s="28"/>
      <c r="W60" s="28"/>
      <c r="X60" s="28"/>
      <c r="Y60" s="280"/>
    </row>
    <row r="61" spans="1:25" x14ac:dyDescent="0.2">
      <c r="A61" s="28" t="s">
        <v>211</v>
      </c>
      <c r="B61" s="1"/>
      <c r="C61" s="1"/>
      <c r="D61" s="1"/>
      <c r="E61" s="1"/>
      <c r="F61" s="1"/>
      <c r="G61" s="1"/>
      <c r="H61" s="1"/>
      <c r="I61" s="1"/>
      <c r="J61" s="1"/>
      <c r="K61" s="1"/>
      <c r="L61" s="1"/>
      <c r="M61" s="1"/>
      <c r="N61" s="1"/>
      <c r="O61" s="1"/>
      <c r="P61" s="1"/>
      <c r="Q61" s="1"/>
      <c r="R61" s="1"/>
      <c r="S61" s="1"/>
      <c r="T61" s="1"/>
      <c r="U61" s="1"/>
      <c r="V61" s="1"/>
      <c r="W61" s="1"/>
      <c r="X61" s="1"/>
    </row>
    <row r="62" spans="1:25" x14ac:dyDescent="0.2">
      <c r="A62" s="1"/>
      <c r="B62" s="1"/>
      <c r="C62" s="1"/>
      <c r="D62" s="1"/>
      <c r="E62" s="1"/>
      <c r="F62" s="1"/>
      <c r="G62" s="1"/>
      <c r="H62" s="1"/>
      <c r="I62" s="1"/>
      <c r="J62" s="1"/>
      <c r="K62" s="1"/>
      <c r="L62" s="1"/>
      <c r="M62" s="1"/>
      <c r="N62" s="1"/>
      <c r="O62" s="1"/>
      <c r="P62" s="1"/>
      <c r="Q62" s="1"/>
      <c r="R62" s="1"/>
      <c r="S62" s="1"/>
      <c r="T62" s="1"/>
      <c r="U62" s="1"/>
      <c r="V62" s="1"/>
      <c r="W62" s="1"/>
      <c r="X62" s="1"/>
    </row>
    <row r="63" spans="1:25" x14ac:dyDescent="0.2">
      <c r="A63" s="1"/>
      <c r="B63" s="1"/>
      <c r="C63" s="1"/>
      <c r="D63" s="1"/>
      <c r="E63" s="1"/>
      <c r="F63" s="1"/>
      <c r="G63" s="1"/>
      <c r="H63" s="1"/>
      <c r="I63" s="1"/>
      <c r="J63" s="1"/>
      <c r="K63" s="1"/>
      <c r="L63" s="1"/>
      <c r="M63" s="1"/>
      <c r="N63" s="1"/>
      <c r="O63" s="1"/>
      <c r="P63" s="1"/>
      <c r="Q63" s="1"/>
      <c r="R63" s="1"/>
      <c r="S63" s="1"/>
      <c r="T63" s="1"/>
      <c r="U63" s="1"/>
      <c r="V63" s="1"/>
      <c r="W63" s="1"/>
      <c r="X63" s="1"/>
    </row>
    <row r="64" spans="1:25" x14ac:dyDescent="0.2">
      <c r="A64" s="1"/>
      <c r="B64" s="1"/>
      <c r="C64" s="1"/>
      <c r="D64" s="1"/>
      <c r="E64" s="1"/>
      <c r="F64" s="1"/>
      <c r="G64" s="1"/>
      <c r="H64" s="1"/>
      <c r="I64" s="1"/>
      <c r="J64" s="1"/>
      <c r="K64" s="1"/>
      <c r="L64" s="1"/>
      <c r="M64" s="1"/>
      <c r="N64" s="1"/>
      <c r="O64" s="1"/>
      <c r="P64" s="1"/>
      <c r="Q64" s="1"/>
      <c r="R64" s="1"/>
      <c r="S64" s="1"/>
      <c r="T64" s="1"/>
      <c r="U64" s="1"/>
      <c r="V64" s="1"/>
      <c r="W64" s="1"/>
      <c r="X64" s="1"/>
    </row>
    <row r="65" spans="1:24" x14ac:dyDescent="0.2">
      <c r="A65" s="1"/>
      <c r="B65" s="1"/>
      <c r="C65" s="1"/>
      <c r="D65" s="1"/>
      <c r="E65" s="1"/>
      <c r="F65" s="1"/>
      <c r="G65" s="1"/>
      <c r="H65" s="1"/>
      <c r="I65" s="1"/>
      <c r="J65" s="1"/>
      <c r="K65" s="1"/>
      <c r="L65" s="1"/>
      <c r="M65" s="1"/>
      <c r="N65" s="1"/>
      <c r="O65" s="1"/>
      <c r="P65" s="1"/>
      <c r="Q65" s="1"/>
      <c r="R65" s="1"/>
      <c r="S65" s="1"/>
      <c r="T65" s="1"/>
      <c r="U65" s="1"/>
      <c r="V65" s="1"/>
      <c r="W65" s="1"/>
      <c r="X65" s="1"/>
    </row>
    <row r="66" spans="1:24" x14ac:dyDescent="0.2">
      <c r="A66" s="1"/>
      <c r="B66" s="1"/>
      <c r="C66" s="1"/>
      <c r="D66" s="1"/>
      <c r="E66" s="1"/>
      <c r="F66" s="1"/>
      <c r="G66" s="1"/>
      <c r="H66" s="1"/>
      <c r="I66" s="1"/>
      <c r="J66" s="1"/>
      <c r="K66" s="1"/>
      <c r="L66" s="1"/>
      <c r="M66" s="1"/>
      <c r="N66" s="1"/>
      <c r="O66" s="1"/>
      <c r="P66" s="1"/>
      <c r="Q66" s="1"/>
      <c r="R66" s="1"/>
      <c r="S66" s="1"/>
      <c r="T66" s="1"/>
      <c r="U66" s="1"/>
      <c r="V66" s="1"/>
      <c r="W66" s="1"/>
      <c r="X66" s="1"/>
    </row>
    <row r="67" spans="1:24" x14ac:dyDescent="0.2">
      <c r="A67" s="1"/>
      <c r="B67" s="1"/>
      <c r="C67" s="1"/>
      <c r="D67" s="1"/>
      <c r="E67" s="1"/>
      <c r="F67" s="1"/>
      <c r="G67" s="1"/>
      <c r="H67" s="1"/>
      <c r="I67" s="1"/>
      <c r="J67" s="1"/>
      <c r="K67" s="1"/>
      <c r="L67" s="1"/>
      <c r="M67" s="1"/>
      <c r="N67" s="1"/>
      <c r="O67" s="1"/>
      <c r="P67" s="1"/>
      <c r="Q67" s="1"/>
      <c r="R67" s="1"/>
      <c r="S67" s="1"/>
      <c r="T67" s="1"/>
      <c r="U67" s="1"/>
      <c r="V67" s="1"/>
      <c r="W67" s="1"/>
      <c r="X67" s="1"/>
    </row>
    <row r="68" spans="1:24" x14ac:dyDescent="0.2">
      <c r="A68" s="1"/>
      <c r="B68" s="1"/>
      <c r="C68" s="1"/>
      <c r="D68" s="1"/>
      <c r="E68" s="1"/>
      <c r="F68" s="1"/>
      <c r="G68" s="1"/>
      <c r="H68" s="1"/>
      <c r="I68" s="1"/>
      <c r="J68" s="1"/>
      <c r="K68" s="1"/>
      <c r="L68" s="1"/>
      <c r="M68" s="1"/>
      <c r="N68" s="1"/>
      <c r="O68" s="1"/>
      <c r="P68" s="1"/>
      <c r="Q68" s="1"/>
      <c r="R68" s="1"/>
      <c r="S68" s="1"/>
      <c r="T68" s="1"/>
      <c r="U68" s="1"/>
      <c r="V68" s="1"/>
      <c r="W68" s="1"/>
      <c r="X68" s="1"/>
    </row>
    <row r="69" spans="1:24" x14ac:dyDescent="0.2">
      <c r="A69" s="1"/>
      <c r="B69" s="1"/>
      <c r="C69" s="1"/>
      <c r="D69" s="1"/>
      <c r="E69" s="1"/>
      <c r="F69" s="1"/>
      <c r="G69" s="1"/>
      <c r="H69" s="1"/>
      <c r="I69" s="1"/>
      <c r="J69" s="1"/>
      <c r="K69" s="1"/>
      <c r="L69" s="1"/>
      <c r="M69" s="1"/>
      <c r="N69" s="1"/>
      <c r="O69" s="1"/>
      <c r="P69" s="1"/>
      <c r="Q69" s="1"/>
      <c r="R69" s="1"/>
      <c r="S69" s="1"/>
      <c r="T69" s="1"/>
      <c r="U69" s="1"/>
      <c r="V69" s="1"/>
      <c r="W69" s="1"/>
      <c r="X69" s="1"/>
    </row>
    <row r="70" spans="1:24" x14ac:dyDescent="0.2">
      <c r="A70" s="1"/>
      <c r="B70" s="1"/>
      <c r="C70" s="1"/>
      <c r="D70" s="1"/>
      <c r="E70" s="1"/>
      <c r="F70" s="1"/>
      <c r="G70" s="1"/>
      <c r="H70" s="1"/>
      <c r="I70" s="1"/>
      <c r="J70" s="1"/>
      <c r="K70" s="1"/>
      <c r="L70" s="1"/>
      <c r="M70" s="1"/>
      <c r="N70" s="1"/>
      <c r="O70" s="1"/>
      <c r="P70" s="1"/>
      <c r="Q70" s="1"/>
      <c r="R70" s="1"/>
      <c r="S70" s="1"/>
      <c r="T70" s="1"/>
      <c r="U70" s="1"/>
      <c r="V70" s="1"/>
      <c r="W70" s="1"/>
      <c r="X70" s="1"/>
    </row>
    <row r="71" spans="1:24" x14ac:dyDescent="0.2">
      <c r="A71" s="1"/>
      <c r="B71" s="1"/>
      <c r="C71" s="1"/>
      <c r="D71" s="1"/>
      <c r="E71" s="1"/>
      <c r="F71" s="1"/>
      <c r="G71" s="1"/>
      <c r="H71" s="1"/>
      <c r="I71" s="1"/>
      <c r="J71" s="1"/>
      <c r="K71" s="1"/>
      <c r="L71" s="1"/>
      <c r="M71" s="1"/>
      <c r="N71" s="1"/>
      <c r="O71" s="1"/>
      <c r="P71" s="1"/>
      <c r="Q71" s="1"/>
      <c r="R71" s="1"/>
      <c r="S71" s="1"/>
      <c r="T71" s="1"/>
      <c r="U71" s="1"/>
      <c r="V71" s="1"/>
      <c r="W71" s="1"/>
      <c r="X71" s="1"/>
    </row>
    <row r="72" spans="1:24" x14ac:dyDescent="0.2">
      <c r="A72" s="1"/>
      <c r="B72" s="1"/>
      <c r="C72" s="1"/>
      <c r="D72" s="1"/>
      <c r="E72" s="1"/>
      <c r="F72" s="1"/>
      <c r="G72" s="1"/>
      <c r="H72" s="1"/>
      <c r="I72" s="1"/>
      <c r="J72" s="1"/>
      <c r="K72" s="1"/>
      <c r="L72" s="1"/>
      <c r="M72" s="1"/>
      <c r="N72" s="1"/>
      <c r="O72" s="1"/>
      <c r="P72" s="1"/>
      <c r="Q72" s="1"/>
      <c r="R72" s="1"/>
      <c r="S72" s="1"/>
      <c r="T72" s="1"/>
      <c r="U72" s="1"/>
      <c r="V72" s="1"/>
      <c r="W72" s="1"/>
      <c r="X72" s="1"/>
    </row>
    <row r="73" spans="1:24" x14ac:dyDescent="0.2">
      <c r="A73" s="1"/>
      <c r="B73" s="1"/>
      <c r="C73" s="1"/>
      <c r="D73" s="1"/>
      <c r="E73" s="1"/>
      <c r="F73" s="1"/>
      <c r="G73" s="1"/>
      <c r="H73" s="1"/>
      <c r="I73" s="1"/>
      <c r="J73" s="1"/>
      <c r="K73" s="1"/>
      <c r="L73" s="1"/>
      <c r="M73" s="1"/>
      <c r="N73" s="1"/>
      <c r="O73" s="1"/>
      <c r="P73" s="1"/>
      <c r="Q73" s="1"/>
      <c r="R73" s="1"/>
      <c r="S73" s="1"/>
      <c r="T73" s="1"/>
      <c r="U73" s="1"/>
      <c r="V73" s="1"/>
      <c r="W73" s="1"/>
      <c r="X73" s="1"/>
    </row>
    <row r="74" spans="1:24" x14ac:dyDescent="0.2">
      <c r="A74" s="1"/>
      <c r="B74" s="1"/>
      <c r="C74" s="1"/>
      <c r="D74" s="1"/>
      <c r="E74" s="1"/>
      <c r="F74" s="1"/>
      <c r="G74" s="1"/>
      <c r="H74" s="1"/>
      <c r="I74" s="1"/>
      <c r="J74" s="1"/>
      <c r="K74" s="1"/>
      <c r="L74" s="1"/>
      <c r="M74" s="1"/>
      <c r="N74" s="1"/>
      <c r="O74" s="1"/>
      <c r="P74" s="1"/>
      <c r="Q74" s="1"/>
      <c r="R74" s="1"/>
      <c r="S74" s="1"/>
      <c r="T74" s="1"/>
      <c r="U74" s="1"/>
      <c r="V74" s="1"/>
      <c r="W74" s="1"/>
      <c r="X74" s="1"/>
    </row>
    <row r="75" spans="1:24" x14ac:dyDescent="0.2">
      <c r="A75" s="1"/>
      <c r="B75" s="1"/>
      <c r="C75" s="1"/>
      <c r="D75" s="1"/>
      <c r="E75" s="1"/>
      <c r="F75" s="1"/>
      <c r="G75" s="1"/>
      <c r="H75" s="1"/>
      <c r="I75" s="1"/>
      <c r="J75" s="1"/>
      <c r="K75" s="1"/>
      <c r="L75" s="1"/>
      <c r="M75" s="1"/>
      <c r="N75" s="1"/>
      <c r="O75" s="1"/>
      <c r="P75" s="1"/>
      <c r="Q75" s="1"/>
      <c r="R75" s="1"/>
      <c r="S75" s="1"/>
      <c r="T75" s="1"/>
      <c r="U75" s="1"/>
      <c r="V75" s="1"/>
      <c r="W75" s="1"/>
      <c r="X75" s="1"/>
    </row>
    <row r="76" spans="1:24" x14ac:dyDescent="0.2">
      <c r="A76" s="1"/>
      <c r="B76" s="1"/>
      <c r="C76" s="1"/>
      <c r="D76" s="1"/>
      <c r="E76" s="1"/>
      <c r="F76" s="1"/>
      <c r="G76" s="1"/>
      <c r="H76" s="1"/>
      <c r="I76" s="1"/>
      <c r="J76" s="1"/>
      <c r="K76" s="1"/>
      <c r="L76" s="1"/>
      <c r="M76" s="1"/>
      <c r="N76" s="1"/>
      <c r="O76" s="1"/>
      <c r="P76" s="1"/>
      <c r="Q76" s="1"/>
      <c r="R76" s="1"/>
      <c r="S76" s="1"/>
      <c r="T76" s="1"/>
      <c r="U76" s="1"/>
      <c r="V76" s="1"/>
      <c r="W76" s="1"/>
      <c r="X76" s="1"/>
    </row>
    <row r="77" spans="1:24" x14ac:dyDescent="0.2">
      <c r="A77" s="1"/>
      <c r="B77" s="1"/>
      <c r="C77" s="1"/>
      <c r="D77" s="1"/>
      <c r="E77" s="1"/>
      <c r="F77" s="1"/>
      <c r="G77" s="1"/>
      <c r="H77" s="1"/>
      <c r="I77" s="1"/>
      <c r="J77" s="1"/>
      <c r="K77" s="1"/>
      <c r="L77" s="1"/>
      <c r="M77" s="1"/>
      <c r="N77" s="1"/>
      <c r="O77" s="1"/>
      <c r="P77" s="1"/>
      <c r="Q77" s="1"/>
      <c r="R77" s="1"/>
      <c r="S77" s="1"/>
      <c r="T77" s="1"/>
      <c r="U77" s="1"/>
      <c r="V77" s="1"/>
      <c r="W77" s="1"/>
      <c r="X77" s="1"/>
    </row>
    <row r="78" spans="1:24" x14ac:dyDescent="0.2">
      <c r="A78" s="1"/>
      <c r="B78" s="1"/>
      <c r="C78" s="1"/>
      <c r="D78" s="1"/>
      <c r="E78" s="1"/>
      <c r="F78" s="1"/>
      <c r="G78" s="1"/>
      <c r="H78" s="1"/>
      <c r="I78" s="1"/>
      <c r="J78" s="1"/>
      <c r="K78" s="1"/>
      <c r="L78" s="1"/>
      <c r="M78" s="1"/>
      <c r="N78" s="1"/>
      <c r="O78" s="1"/>
      <c r="P78" s="1"/>
      <c r="Q78" s="1"/>
      <c r="R78" s="1"/>
      <c r="S78" s="1"/>
      <c r="T78" s="1"/>
      <c r="U78" s="1"/>
      <c r="V78" s="1"/>
      <c r="W78" s="1"/>
      <c r="X78" s="1"/>
    </row>
    <row r="79" spans="1:24" x14ac:dyDescent="0.2">
      <c r="A79" s="1"/>
      <c r="B79" s="1"/>
      <c r="C79" s="1"/>
      <c r="D79" s="1"/>
      <c r="E79" s="1"/>
      <c r="F79" s="1"/>
      <c r="G79" s="1"/>
      <c r="H79" s="1"/>
      <c r="I79" s="1"/>
      <c r="J79" s="1"/>
      <c r="K79" s="1"/>
      <c r="L79" s="1"/>
      <c r="M79" s="1"/>
      <c r="N79" s="1"/>
      <c r="O79" s="1"/>
      <c r="P79" s="1"/>
      <c r="Q79" s="1"/>
      <c r="R79" s="1"/>
      <c r="S79" s="1"/>
      <c r="T79" s="1"/>
      <c r="U79" s="1"/>
      <c r="V79" s="1"/>
      <c r="W79" s="1"/>
      <c r="X79" s="1"/>
    </row>
    <row r="80" spans="1:24" x14ac:dyDescent="0.2">
      <c r="A80" s="1"/>
      <c r="B80" s="1"/>
      <c r="C80" s="1"/>
      <c r="D80" s="1"/>
      <c r="E80" s="1"/>
      <c r="F80" s="1"/>
      <c r="G80" s="1"/>
      <c r="H80" s="1"/>
      <c r="I80" s="1"/>
      <c r="J80" s="1"/>
      <c r="K80" s="1"/>
      <c r="L80" s="1"/>
      <c r="M80" s="1"/>
      <c r="N80" s="1"/>
      <c r="O80" s="1"/>
      <c r="P80" s="1"/>
      <c r="Q80" s="1"/>
      <c r="R80" s="1"/>
      <c r="S80" s="1"/>
      <c r="T80" s="1"/>
      <c r="U80" s="1"/>
      <c r="V80" s="1"/>
      <c r="W80" s="1"/>
      <c r="X80" s="1"/>
    </row>
    <row r="81" spans="1:24" x14ac:dyDescent="0.2">
      <c r="A81" s="1"/>
      <c r="B81" s="1"/>
      <c r="C81" s="1"/>
      <c r="D81" s="1"/>
      <c r="E81" s="1"/>
      <c r="F81" s="1"/>
      <c r="G81" s="1"/>
      <c r="H81" s="1"/>
      <c r="I81" s="1"/>
      <c r="J81" s="1"/>
      <c r="K81" s="1"/>
      <c r="L81" s="1"/>
      <c r="M81" s="1"/>
      <c r="N81" s="1"/>
      <c r="O81" s="1"/>
      <c r="P81" s="1"/>
      <c r="Q81" s="1"/>
      <c r="R81" s="1"/>
      <c r="S81" s="1"/>
      <c r="T81" s="1"/>
      <c r="U81" s="1"/>
      <c r="V81" s="1"/>
      <c r="W81" s="1"/>
      <c r="X81" s="1"/>
    </row>
    <row r="82" spans="1:24" x14ac:dyDescent="0.2">
      <c r="A82" s="1"/>
      <c r="B82" s="1"/>
      <c r="C82" s="1"/>
      <c r="D82" s="1"/>
      <c r="E82" s="1"/>
      <c r="F82" s="1"/>
      <c r="G82" s="1"/>
      <c r="H82" s="1"/>
      <c r="I82" s="1"/>
      <c r="J82" s="1"/>
      <c r="K82" s="1"/>
      <c r="L82" s="1"/>
      <c r="M82" s="1"/>
      <c r="N82" s="1"/>
      <c r="O82" s="1"/>
      <c r="P82" s="1"/>
      <c r="Q82" s="1"/>
      <c r="R82" s="1"/>
      <c r="S82" s="1"/>
      <c r="T82" s="1"/>
      <c r="U82" s="1"/>
      <c r="V82" s="1"/>
      <c r="W82" s="1"/>
      <c r="X82" s="1"/>
    </row>
    <row r="83" spans="1:24" x14ac:dyDescent="0.2">
      <c r="A83" s="1"/>
      <c r="B83" s="1"/>
      <c r="C83" s="1"/>
      <c r="D83" s="1"/>
      <c r="E83" s="1"/>
      <c r="F83" s="1"/>
      <c r="G83" s="1"/>
      <c r="H83" s="1"/>
      <c r="I83" s="1"/>
      <c r="J83" s="1"/>
      <c r="K83" s="1"/>
      <c r="L83" s="1"/>
      <c r="M83" s="1"/>
      <c r="N83" s="1"/>
      <c r="O83" s="1"/>
      <c r="P83" s="1"/>
      <c r="Q83" s="1"/>
      <c r="R83" s="1"/>
      <c r="S83" s="1"/>
      <c r="T83" s="1"/>
      <c r="U83" s="1"/>
      <c r="V83" s="1"/>
      <c r="W83" s="1"/>
      <c r="X83" s="1"/>
    </row>
    <row r="84" spans="1:24" x14ac:dyDescent="0.2">
      <c r="A84" s="1"/>
      <c r="B84" s="1"/>
      <c r="C84" s="1"/>
      <c r="D84" s="1"/>
      <c r="E84" s="1"/>
      <c r="F84" s="1"/>
      <c r="G84" s="1"/>
      <c r="H84" s="1"/>
      <c r="I84" s="1"/>
      <c r="J84" s="1"/>
      <c r="K84" s="1"/>
      <c r="L84" s="1"/>
      <c r="M84" s="1"/>
      <c r="N84" s="1"/>
      <c r="O84" s="1"/>
      <c r="P84" s="1"/>
      <c r="Q84" s="1"/>
      <c r="R84" s="1"/>
      <c r="S84" s="1"/>
      <c r="T84" s="1"/>
      <c r="U84" s="1"/>
      <c r="V84" s="1"/>
      <c r="W84" s="1"/>
      <c r="X84" s="1"/>
    </row>
    <row r="85" spans="1:24" x14ac:dyDescent="0.2">
      <c r="A85" s="1"/>
      <c r="B85" s="1"/>
      <c r="C85" s="1"/>
      <c r="D85" s="1"/>
      <c r="E85" s="1"/>
      <c r="F85" s="1"/>
      <c r="G85" s="1"/>
      <c r="H85" s="1"/>
      <c r="I85" s="1"/>
      <c r="J85" s="1"/>
      <c r="K85" s="1"/>
      <c r="L85" s="1"/>
      <c r="M85" s="1"/>
      <c r="N85" s="1"/>
      <c r="O85" s="1"/>
      <c r="P85" s="1"/>
      <c r="Q85" s="1"/>
      <c r="R85" s="1"/>
      <c r="S85" s="1"/>
      <c r="T85" s="1"/>
      <c r="U85" s="1"/>
      <c r="V85" s="1"/>
      <c r="W85" s="1"/>
      <c r="X85" s="1"/>
    </row>
    <row r="86" spans="1:24" x14ac:dyDescent="0.2">
      <c r="A86" s="1"/>
      <c r="B86" s="1"/>
      <c r="C86" s="1"/>
      <c r="D86" s="1"/>
      <c r="E86" s="1"/>
      <c r="F86" s="1"/>
      <c r="G86" s="1"/>
      <c r="H86" s="1"/>
      <c r="I86" s="1"/>
      <c r="J86" s="1"/>
      <c r="K86" s="1"/>
      <c r="L86" s="1"/>
      <c r="M86" s="1"/>
      <c r="N86" s="1"/>
      <c r="O86" s="1"/>
      <c r="P86" s="1"/>
      <c r="Q86" s="1"/>
      <c r="R86" s="1"/>
      <c r="S86" s="1"/>
      <c r="T86" s="1"/>
      <c r="U86" s="1"/>
      <c r="V86" s="1"/>
      <c r="W86" s="1"/>
      <c r="X86" s="1"/>
    </row>
    <row r="87" spans="1:24" x14ac:dyDescent="0.2">
      <c r="A87" s="1"/>
      <c r="B87" s="1"/>
      <c r="C87" s="1"/>
      <c r="D87" s="1"/>
      <c r="E87" s="1"/>
      <c r="F87" s="1"/>
      <c r="G87" s="1"/>
      <c r="H87" s="1"/>
      <c r="I87" s="1"/>
      <c r="J87" s="1"/>
      <c r="K87" s="1"/>
      <c r="L87" s="1"/>
      <c r="M87" s="1"/>
      <c r="N87" s="1"/>
      <c r="O87" s="1"/>
      <c r="P87" s="1"/>
      <c r="Q87" s="1"/>
      <c r="R87" s="1"/>
      <c r="S87" s="1"/>
      <c r="T87" s="1"/>
      <c r="U87" s="1"/>
      <c r="V87" s="1"/>
      <c r="W87" s="1"/>
      <c r="X87" s="1"/>
    </row>
    <row r="88" spans="1:24" x14ac:dyDescent="0.2">
      <c r="A88" s="1"/>
      <c r="B88" s="1"/>
      <c r="C88" s="1"/>
      <c r="D88" s="1"/>
      <c r="E88" s="1"/>
      <c r="F88" s="1"/>
      <c r="G88" s="1"/>
      <c r="H88" s="1"/>
      <c r="I88" s="1"/>
      <c r="J88" s="1"/>
      <c r="K88" s="1"/>
      <c r="L88" s="1"/>
      <c r="M88" s="1"/>
      <c r="N88" s="1"/>
      <c r="O88" s="1"/>
      <c r="P88" s="1"/>
      <c r="Q88" s="1"/>
      <c r="R88" s="1"/>
      <c r="S88" s="1"/>
      <c r="T88" s="1"/>
      <c r="U88" s="1"/>
      <c r="V88" s="1"/>
      <c r="W88" s="1"/>
      <c r="X88" s="1"/>
    </row>
    <row r="89" spans="1:24" x14ac:dyDescent="0.2">
      <c r="A89" s="1"/>
      <c r="B89" s="1"/>
      <c r="C89" s="1"/>
      <c r="D89" s="1"/>
      <c r="E89" s="1"/>
      <c r="F89" s="1"/>
      <c r="G89" s="1"/>
      <c r="H89" s="1"/>
      <c r="I89" s="1"/>
      <c r="J89" s="1"/>
      <c r="K89" s="1"/>
      <c r="L89" s="1"/>
      <c r="M89" s="1"/>
      <c r="N89" s="1"/>
      <c r="O89" s="1"/>
      <c r="P89" s="1"/>
      <c r="Q89" s="1"/>
      <c r="R89" s="1"/>
      <c r="S89" s="1"/>
      <c r="T89" s="1"/>
      <c r="U89" s="1"/>
      <c r="V89" s="1"/>
      <c r="W89" s="1"/>
      <c r="X89" s="1"/>
    </row>
    <row r="90" spans="1:24" x14ac:dyDescent="0.2">
      <c r="A90" s="1"/>
      <c r="B90" s="1"/>
      <c r="C90" s="1"/>
      <c r="D90" s="1"/>
      <c r="E90" s="1"/>
      <c r="F90" s="1"/>
      <c r="G90" s="1"/>
      <c r="H90" s="1"/>
      <c r="I90" s="1"/>
      <c r="J90" s="1"/>
      <c r="K90" s="1"/>
      <c r="L90" s="1"/>
      <c r="M90" s="1"/>
      <c r="N90" s="1"/>
      <c r="O90" s="1"/>
      <c r="P90" s="1"/>
      <c r="Q90" s="1"/>
      <c r="R90" s="1"/>
      <c r="S90" s="1"/>
      <c r="T90" s="1"/>
      <c r="U90" s="1"/>
      <c r="V90" s="1"/>
      <c r="W90" s="1"/>
      <c r="X90" s="1"/>
    </row>
    <row r="91" spans="1:24" x14ac:dyDescent="0.2">
      <c r="A91" s="1"/>
      <c r="B91" s="1"/>
      <c r="C91" s="1"/>
      <c r="D91" s="1"/>
      <c r="E91" s="1"/>
      <c r="F91" s="1"/>
      <c r="G91" s="1"/>
      <c r="H91" s="1"/>
      <c r="I91" s="1"/>
      <c r="J91" s="1"/>
      <c r="K91" s="1"/>
      <c r="L91" s="1"/>
      <c r="M91" s="1"/>
      <c r="N91" s="1"/>
      <c r="O91" s="1"/>
      <c r="P91" s="1"/>
      <c r="Q91" s="1"/>
      <c r="R91" s="1"/>
      <c r="S91" s="1"/>
      <c r="T91" s="1"/>
      <c r="U91" s="1"/>
      <c r="V91" s="1"/>
      <c r="W91" s="1"/>
      <c r="X91" s="1"/>
    </row>
    <row r="92" spans="1:24" x14ac:dyDescent="0.2">
      <c r="A92" s="1"/>
      <c r="B92" s="1"/>
      <c r="C92" s="1"/>
      <c r="D92" s="1"/>
      <c r="E92" s="1"/>
      <c r="F92" s="1"/>
      <c r="G92" s="1"/>
      <c r="H92" s="1"/>
      <c r="I92" s="1"/>
      <c r="J92" s="1"/>
      <c r="K92" s="1"/>
      <c r="L92" s="1"/>
      <c r="M92" s="1"/>
      <c r="N92" s="1"/>
      <c r="O92" s="1"/>
      <c r="P92" s="1"/>
      <c r="Q92" s="1"/>
      <c r="R92" s="1"/>
      <c r="S92" s="1"/>
      <c r="T92" s="1"/>
      <c r="U92" s="1"/>
      <c r="V92" s="1"/>
      <c r="W92" s="1"/>
      <c r="X92" s="1"/>
    </row>
    <row r="93" spans="1:24" x14ac:dyDescent="0.2">
      <c r="A93" s="1"/>
      <c r="B93" s="1"/>
      <c r="C93" s="1"/>
      <c r="D93" s="1"/>
      <c r="E93" s="1"/>
      <c r="F93" s="1"/>
      <c r="G93" s="1"/>
      <c r="H93" s="1"/>
      <c r="I93" s="1"/>
      <c r="J93" s="1"/>
      <c r="K93" s="1"/>
      <c r="L93" s="1"/>
      <c r="M93" s="1"/>
      <c r="N93" s="1"/>
      <c r="O93" s="1"/>
      <c r="P93" s="1"/>
      <c r="Q93" s="1"/>
      <c r="R93" s="1"/>
      <c r="S93" s="1"/>
      <c r="T93" s="1"/>
      <c r="U93" s="1"/>
      <c r="V93" s="1"/>
      <c r="W93" s="1"/>
      <c r="X93" s="1"/>
    </row>
    <row r="94" spans="1:24" x14ac:dyDescent="0.2">
      <c r="A94" s="1"/>
      <c r="B94" s="1"/>
      <c r="C94" s="1"/>
      <c r="D94" s="1"/>
      <c r="E94" s="1"/>
      <c r="F94" s="1"/>
      <c r="G94" s="1"/>
      <c r="H94" s="1"/>
      <c r="I94" s="1"/>
      <c r="J94" s="1"/>
      <c r="K94" s="1"/>
      <c r="L94" s="1"/>
      <c r="M94" s="1"/>
      <c r="N94" s="1"/>
      <c r="O94" s="1"/>
      <c r="P94" s="1"/>
      <c r="Q94" s="1"/>
      <c r="R94" s="1"/>
      <c r="S94" s="1"/>
      <c r="T94" s="1"/>
      <c r="U94" s="1"/>
      <c r="V94" s="1"/>
      <c r="W94" s="1"/>
      <c r="X94" s="1"/>
    </row>
    <row r="95" spans="1:24" x14ac:dyDescent="0.2">
      <c r="A95" s="1"/>
      <c r="B95" s="1"/>
      <c r="C95" s="1"/>
      <c r="D95" s="1"/>
      <c r="E95" s="1"/>
      <c r="F95" s="1"/>
      <c r="G95" s="1"/>
      <c r="H95" s="1"/>
      <c r="I95" s="1"/>
      <c r="J95" s="1"/>
      <c r="K95" s="1"/>
      <c r="L95" s="1"/>
      <c r="M95" s="1"/>
      <c r="N95" s="1"/>
      <c r="O95" s="1"/>
      <c r="P95" s="1"/>
      <c r="Q95" s="1"/>
      <c r="R95" s="1"/>
      <c r="S95" s="1"/>
      <c r="T95" s="1"/>
      <c r="U95" s="1"/>
      <c r="V95" s="1"/>
      <c r="W95" s="1"/>
      <c r="X95" s="1"/>
    </row>
    <row r="96" spans="1:24" x14ac:dyDescent="0.2">
      <c r="A96" s="1"/>
      <c r="B96" s="1"/>
      <c r="C96" s="1"/>
      <c r="D96" s="1"/>
      <c r="E96" s="1"/>
      <c r="F96" s="1"/>
      <c r="G96" s="1"/>
      <c r="H96" s="1"/>
      <c r="I96" s="1"/>
      <c r="J96" s="1"/>
      <c r="K96" s="1"/>
      <c r="L96" s="1"/>
      <c r="M96" s="1"/>
      <c r="N96" s="1"/>
      <c r="O96" s="1"/>
      <c r="P96" s="1"/>
      <c r="Q96" s="1"/>
      <c r="R96" s="1"/>
      <c r="S96" s="1"/>
      <c r="T96" s="1"/>
      <c r="U96" s="1"/>
      <c r="V96" s="1"/>
      <c r="W96" s="1"/>
      <c r="X96" s="1"/>
    </row>
    <row r="97" spans="1:24" x14ac:dyDescent="0.2">
      <c r="A97" s="1"/>
      <c r="B97" s="1"/>
      <c r="C97" s="1"/>
      <c r="D97" s="1"/>
      <c r="E97" s="1"/>
      <c r="F97" s="1"/>
      <c r="G97" s="1"/>
      <c r="H97" s="1"/>
      <c r="I97" s="1"/>
      <c r="J97" s="1"/>
      <c r="K97" s="1"/>
      <c r="L97" s="1"/>
      <c r="M97" s="1"/>
      <c r="N97" s="1"/>
      <c r="O97" s="1"/>
      <c r="P97" s="1"/>
      <c r="Q97" s="1"/>
      <c r="R97" s="1"/>
      <c r="S97" s="1"/>
      <c r="T97" s="1"/>
      <c r="U97" s="1"/>
      <c r="V97" s="1"/>
      <c r="W97" s="1"/>
      <c r="X97" s="1"/>
    </row>
    <row r="98" spans="1:24" x14ac:dyDescent="0.2">
      <c r="A98" s="1"/>
      <c r="B98" s="1"/>
      <c r="C98" s="1"/>
      <c r="D98" s="1"/>
      <c r="E98" s="1"/>
      <c r="F98" s="1"/>
      <c r="G98" s="1"/>
      <c r="H98" s="1"/>
      <c r="I98" s="1"/>
      <c r="J98" s="1"/>
      <c r="K98" s="1"/>
      <c r="L98" s="1"/>
      <c r="M98" s="1"/>
      <c r="N98" s="1"/>
      <c r="O98" s="1"/>
      <c r="P98" s="1"/>
      <c r="Q98" s="1"/>
      <c r="R98" s="1"/>
      <c r="S98" s="1"/>
      <c r="T98" s="1"/>
      <c r="U98" s="1"/>
      <c r="V98" s="1"/>
      <c r="W98" s="1"/>
      <c r="X98" s="1"/>
    </row>
    <row r="99" spans="1:24"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sheetData>
  <sheetProtection algorithmName="SHA-512" hashValue="4M3KnKCWq1sVSjFAq711ERMpSk7z8A0NSMWItTtvfgFpqD+QH5WW8K2/S6uERWtX+2QS+08Fxzu+q+KGhKzrXw==" saltValue="/5P8BZMLqLo0+84eEkTxuQ==" spinCount="100000" sheet="1" objects="1" scenarios="1" formatCells="0" formatColumns="0" formatRows="0"/>
  <mergeCells count="35">
    <mergeCell ref="A7:B7"/>
    <mergeCell ref="A36:B36"/>
    <mergeCell ref="G3:N7"/>
    <mergeCell ref="A3:B3"/>
    <mergeCell ref="A11:B11"/>
    <mergeCell ref="A26:B26"/>
    <mergeCell ref="A25:B25"/>
    <mergeCell ref="A20:B20"/>
    <mergeCell ref="A4:B4"/>
    <mergeCell ref="A5:B5"/>
    <mergeCell ref="A23:B23"/>
    <mergeCell ref="A17:B17"/>
    <mergeCell ref="A6:B6"/>
    <mergeCell ref="A18:B18"/>
    <mergeCell ref="A28:B28"/>
    <mergeCell ref="A8:B8"/>
    <mergeCell ref="E39:X39"/>
    <mergeCell ref="Y15:Y16"/>
    <mergeCell ref="A33:B33"/>
    <mergeCell ref="A34:B34"/>
    <mergeCell ref="A35:B35"/>
    <mergeCell ref="C30:Y30"/>
    <mergeCell ref="A37:B37"/>
    <mergeCell ref="A29:B29"/>
    <mergeCell ref="C19:Y19"/>
    <mergeCell ref="A15:B15"/>
    <mergeCell ref="C24:Y24"/>
    <mergeCell ref="A21:B21"/>
    <mergeCell ref="A22:B22"/>
    <mergeCell ref="C32:Y32"/>
    <mergeCell ref="A9:B9"/>
    <mergeCell ref="E14:Y14"/>
    <mergeCell ref="A10:B10"/>
    <mergeCell ref="A27:B27"/>
    <mergeCell ref="A31:B31"/>
  </mergeCells>
  <phoneticPr fontId="0" type="noConversion"/>
  <dataValidations count="2">
    <dataValidation type="list" allowBlank="1" showInputMessage="1" showErrorMessage="1" sqref="D3:D12">
      <formula1>$E$15:$X$15</formula1>
    </dataValidation>
    <dataValidation type="list" allowBlank="1" showInputMessage="1" showErrorMessage="1" sqref="C3:C11">
      <formula1>$E$16:$P$16</formula1>
    </dataValidation>
  </dataValidations>
  <pageMargins left="0.70866141732283472" right="0.70866141732283472" top="0.74803149606299213" bottom="0.74803149606299213" header="0.31496062992125984" footer="0.31496062992125984"/>
  <pageSetup paperSize="9" scale="43" orientation="landscape" r:id="rId1"/>
  <headerFooter>
    <oddFooter>&amp;LL8_PB_O3_v1.1_20171222</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249977111117893"/>
  </sheetPr>
  <dimension ref="A1:Y40"/>
  <sheetViews>
    <sheetView workbookViewId="0">
      <selection activeCell="D29" sqref="D29"/>
    </sheetView>
  </sheetViews>
  <sheetFormatPr defaultRowHeight="12.75" x14ac:dyDescent="0.2"/>
  <cols>
    <col min="1" max="1" width="21.28515625" style="3" customWidth="1"/>
    <col min="2" max="2" width="10.140625" style="3" customWidth="1"/>
    <col min="3" max="3" width="14.42578125" style="3" customWidth="1"/>
    <col min="4" max="4" width="9.28515625" style="3" customWidth="1"/>
    <col min="5" max="5" width="10.28515625" style="3" customWidth="1"/>
    <col min="6" max="6" width="11.42578125" style="3" bestFit="1" customWidth="1"/>
    <col min="7" max="7" width="10" style="3" customWidth="1"/>
    <col min="8" max="11" width="9.85546875" style="3" customWidth="1"/>
    <col min="12" max="13" width="8.7109375" style="3" customWidth="1"/>
    <col min="14" max="14" width="9.85546875" style="3" customWidth="1"/>
    <col min="15" max="16" width="8.7109375" style="3" customWidth="1"/>
    <col min="17" max="24" width="8.7109375" style="3" bestFit="1" customWidth="1"/>
    <col min="25" max="25" width="14.140625" style="70" customWidth="1"/>
    <col min="26" max="16384" width="9.140625" style="70"/>
  </cols>
  <sheetData>
    <row r="1" spans="1:25" ht="22.5" customHeight="1" x14ac:dyDescent="0.3">
      <c r="A1" s="594" t="s">
        <v>167</v>
      </c>
      <c r="B1" s="594"/>
      <c r="C1" s="594"/>
      <c r="D1" s="594"/>
      <c r="E1" s="69"/>
      <c r="F1" s="595" t="s">
        <v>181</v>
      </c>
      <c r="G1" s="595"/>
      <c r="H1" s="595"/>
      <c r="I1" s="595"/>
      <c r="J1" s="595"/>
      <c r="K1" s="595"/>
      <c r="L1" s="595"/>
      <c r="M1" s="69"/>
      <c r="N1" s="69"/>
      <c r="O1" s="69"/>
      <c r="P1" s="69"/>
      <c r="Q1" s="70"/>
      <c r="Y1" s="3"/>
    </row>
    <row r="2" spans="1:25" ht="11.25" customHeight="1" x14ac:dyDescent="0.2">
      <c r="A2" s="71"/>
      <c r="C2" s="72" t="s">
        <v>87</v>
      </c>
      <c r="D2" s="72" t="s">
        <v>88</v>
      </c>
      <c r="E2" s="69"/>
      <c r="F2" s="73"/>
      <c r="G2" s="73"/>
      <c r="H2" s="73"/>
      <c r="I2" s="73"/>
      <c r="J2" s="73"/>
      <c r="K2" s="73"/>
      <c r="L2" s="73"/>
      <c r="M2" s="73"/>
      <c r="N2" s="73"/>
      <c r="O2" s="73"/>
      <c r="P2" s="69"/>
      <c r="Q2" s="69"/>
      <c r="R2" s="69"/>
      <c r="S2" s="69"/>
      <c r="T2" s="69"/>
      <c r="U2" s="69"/>
      <c r="V2" s="69"/>
      <c r="W2" s="69"/>
      <c r="X2" s="69"/>
      <c r="Y2" s="3"/>
    </row>
    <row r="3" spans="1:25" x14ac:dyDescent="0.2">
      <c r="A3" s="596" t="s">
        <v>29</v>
      </c>
      <c r="B3" s="596"/>
      <c r="C3" s="74">
        <f>'OSNOVNI PODACI'!B18</f>
        <v>0</v>
      </c>
      <c r="D3" s="74">
        <f>'OSNOVNI PODACI'!C18</f>
        <v>0</v>
      </c>
      <c r="E3" s="75"/>
      <c r="F3" s="75"/>
      <c r="G3" s="75"/>
      <c r="H3" s="75"/>
      <c r="I3" s="75"/>
      <c r="J3" s="69"/>
      <c r="K3" s="69"/>
      <c r="L3" s="69"/>
      <c r="M3" s="69"/>
      <c r="N3" s="69"/>
      <c r="O3" s="69"/>
      <c r="P3" s="69"/>
      <c r="Q3" s="70"/>
      <c r="Y3" s="3"/>
    </row>
    <row r="4" spans="1:25" hidden="1" x14ac:dyDescent="0.2">
      <c r="A4" s="594"/>
      <c r="B4" s="594"/>
      <c r="C4" s="72"/>
      <c r="D4" s="72"/>
      <c r="E4" s="69"/>
      <c r="F4" s="69"/>
      <c r="G4" s="69"/>
      <c r="H4" s="69"/>
      <c r="I4" s="71"/>
      <c r="J4" s="69"/>
      <c r="K4" s="69"/>
      <c r="L4" s="69"/>
      <c r="M4" s="69"/>
      <c r="N4" s="69"/>
      <c r="O4" s="69"/>
      <c r="P4" s="69"/>
      <c r="Q4" s="70"/>
      <c r="Y4" s="3"/>
    </row>
    <row r="5" spans="1:25" hidden="1" x14ac:dyDescent="0.2">
      <c r="A5" s="594"/>
      <c r="B5" s="594"/>
      <c r="C5" s="72"/>
      <c r="D5" s="72"/>
      <c r="E5" s="69"/>
      <c r="F5" s="69"/>
      <c r="G5" s="69"/>
      <c r="H5" s="69"/>
      <c r="I5" s="71"/>
      <c r="J5" s="69"/>
      <c r="K5" s="69"/>
      <c r="L5" s="69"/>
      <c r="M5" s="69"/>
      <c r="N5" s="69"/>
      <c r="O5" s="69"/>
      <c r="P5" s="69"/>
      <c r="Q5" s="70"/>
      <c r="Y5" s="3"/>
    </row>
    <row r="6" spans="1:25" hidden="1" x14ac:dyDescent="0.2">
      <c r="A6" s="68"/>
      <c r="B6" s="68"/>
      <c r="C6" s="72"/>
      <c r="D6" s="72"/>
      <c r="E6" s="69"/>
      <c r="F6" s="69"/>
      <c r="G6" s="69"/>
      <c r="H6" s="69"/>
      <c r="I6" s="71"/>
      <c r="J6" s="69"/>
      <c r="K6" s="69"/>
      <c r="L6" s="69"/>
      <c r="M6" s="69"/>
      <c r="N6" s="69"/>
      <c r="O6" s="69"/>
      <c r="P6" s="69"/>
      <c r="Q6" s="70"/>
      <c r="Y6" s="3"/>
    </row>
    <row r="7" spans="1:25" hidden="1" x14ac:dyDescent="0.2">
      <c r="A7" s="68"/>
      <c r="B7" s="68"/>
      <c r="C7" s="72"/>
      <c r="D7" s="72"/>
      <c r="E7" s="69"/>
      <c r="F7" s="69"/>
      <c r="G7" s="69"/>
      <c r="H7" s="69"/>
      <c r="I7" s="76"/>
      <c r="J7" s="69"/>
      <c r="K7" s="69"/>
      <c r="L7" s="69"/>
      <c r="M7" s="69"/>
      <c r="N7" s="69"/>
      <c r="O7" s="69"/>
      <c r="P7" s="69"/>
      <c r="Q7" s="70"/>
      <c r="Y7" s="3"/>
    </row>
    <row r="8" spans="1:25" hidden="1" x14ac:dyDescent="0.2">
      <c r="A8" s="68"/>
      <c r="B8" s="68"/>
      <c r="C8" s="72"/>
      <c r="D8" s="72"/>
      <c r="E8" s="69"/>
      <c r="F8" s="69"/>
      <c r="G8" s="69"/>
      <c r="H8" s="69"/>
      <c r="I8" s="71"/>
      <c r="J8" s="69"/>
      <c r="K8" s="69"/>
      <c r="L8" s="69"/>
      <c r="M8" s="69"/>
      <c r="N8" s="69"/>
      <c r="O8" s="69"/>
      <c r="P8" s="69"/>
      <c r="Q8" s="70"/>
      <c r="Y8" s="3"/>
    </row>
    <row r="9" spans="1:25" hidden="1" x14ac:dyDescent="0.2">
      <c r="A9" s="68"/>
      <c r="B9" s="68"/>
      <c r="C9" s="72"/>
      <c r="D9" s="72"/>
      <c r="E9" s="69"/>
      <c r="F9" s="69"/>
      <c r="G9" s="69"/>
      <c r="H9" s="69"/>
      <c r="I9" s="69"/>
      <c r="J9" s="69"/>
      <c r="K9" s="69"/>
      <c r="L9" s="69"/>
      <c r="M9" s="69"/>
      <c r="N9" s="69"/>
      <c r="O9" s="69"/>
      <c r="P9" s="69"/>
      <c r="Q9" s="70"/>
      <c r="Y9" s="3"/>
    </row>
    <row r="10" spans="1:25" hidden="1" x14ac:dyDescent="0.2">
      <c r="A10" s="68"/>
      <c r="B10" s="68"/>
      <c r="C10" s="72"/>
      <c r="D10" s="72"/>
      <c r="E10" s="69"/>
      <c r="F10" s="69"/>
      <c r="G10" s="69"/>
      <c r="H10" s="69"/>
      <c r="I10" s="69"/>
      <c r="J10" s="69"/>
      <c r="K10" s="69"/>
      <c r="L10" s="69"/>
      <c r="M10" s="69"/>
      <c r="N10" s="69"/>
      <c r="O10" s="69"/>
      <c r="P10" s="69"/>
      <c r="Q10" s="70"/>
      <c r="Y10" s="3"/>
    </row>
    <row r="11" spans="1:25" ht="34.5" hidden="1" customHeight="1" x14ac:dyDescent="0.2">
      <c r="A11" s="68"/>
      <c r="B11" s="68"/>
      <c r="C11" s="72"/>
      <c r="D11" s="72"/>
      <c r="E11" s="69" t="s">
        <v>38</v>
      </c>
      <c r="F11" s="77">
        <f>'OSNOVNI PODACI'!B13</f>
        <v>20</v>
      </c>
      <c r="G11" s="69"/>
      <c r="H11" s="69"/>
      <c r="I11" s="69"/>
      <c r="J11" s="69"/>
      <c r="K11" s="69"/>
      <c r="L11" s="69"/>
      <c r="M11" s="69"/>
      <c r="N11" s="69"/>
      <c r="O11" s="69"/>
      <c r="P11" s="69"/>
      <c r="Q11" s="70"/>
      <c r="Y11" s="3"/>
    </row>
    <row r="12" spans="1:25" s="81" customFormat="1" x14ac:dyDescent="0.2">
      <c r="A12" s="68"/>
      <c r="B12" s="68"/>
      <c r="C12" s="78"/>
      <c r="D12" s="79"/>
      <c r="E12" s="80"/>
      <c r="F12" s="80"/>
      <c r="G12" s="80"/>
      <c r="H12" s="80"/>
      <c r="I12" s="80"/>
      <c r="J12" s="80"/>
      <c r="K12" s="80"/>
      <c r="L12" s="80"/>
      <c r="M12" s="80"/>
      <c r="N12" s="80"/>
      <c r="O12" s="80"/>
      <c r="P12" s="80"/>
      <c r="R12" s="82"/>
      <c r="S12" s="82"/>
      <c r="T12" s="82"/>
      <c r="U12" s="82"/>
      <c r="V12" s="82"/>
      <c r="W12" s="82"/>
      <c r="X12" s="82"/>
      <c r="Y12" s="82"/>
    </row>
    <row r="13" spans="1:25" ht="16.5" customHeight="1" x14ac:dyDescent="0.2">
      <c r="A13" s="470" t="s">
        <v>160</v>
      </c>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row>
    <row r="14" spans="1:25" ht="25.5" x14ac:dyDescent="0.2">
      <c r="A14" s="597" t="s">
        <v>6</v>
      </c>
      <c r="B14" s="598"/>
      <c r="C14" s="83" t="s">
        <v>7</v>
      </c>
      <c r="D14" s="84" t="s">
        <v>8</v>
      </c>
      <c r="E14" s="85">
        <f>'STRUKTURA PROIZVODNJE I USLUGA'!D3</f>
        <v>2017</v>
      </c>
      <c r="F14" s="85">
        <f>'STRUKTURA PROIZVODNJE I USLUGA'!E3</f>
        <v>2018</v>
      </c>
      <c r="G14" s="85">
        <f>'STRUKTURA PROIZVODNJE I USLUGA'!F3</f>
        <v>2019</v>
      </c>
      <c r="H14" s="85">
        <f>'STRUKTURA PROIZVODNJE I USLUGA'!G3</f>
        <v>2020</v>
      </c>
      <c r="I14" s="85">
        <f>'STRUKTURA PROIZVODNJE I USLUGA'!H3</f>
        <v>2021</v>
      </c>
      <c r="J14" s="85">
        <f>'STRUKTURA PROIZVODNJE I USLUGA'!I3</f>
        <v>2022</v>
      </c>
      <c r="K14" s="85">
        <f>'STRUKTURA PROIZVODNJE I USLUGA'!J3</f>
        <v>2023</v>
      </c>
      <c r="L14" s="85">
        <f>'STRUKTURA PROIZVODNJE I USLUGA'!K3</f>
        <v>2024</v>
      </c>
      <c r="M14" s="85">
        <f>'STRUKTURA PROIZVODNJE I USLUGA'!L3</f>
        <v>2025</v>
      </c>
      <c r="N14" s="85">
        <f>'STRUKTURA PROIZVODNJE I USLUGA'!M3</f>
        <v>2026</v>
      </c>
      <c r="O14" s="85">
        <f>'STRUKTURA PROIZVODNJE I USLUGA'!N3</f>
        <v>2027</v>
      </c>
      <c r="P14" s="85">
        <f>'STRUKTURA PROIZVODNJE I USLUGA'!O3</f>
        <v>2028</v>
      </c>
      <c r="Q14" s="85">
        <f>'STRUKTURA PROIZVODNJE I USLUGA'!P3</f>
        <v>2029</v>
      </c>
      <c r="R14" s="85">
        <f>'STRUKTURA PROIZVODNJE I USLUGA'!Q3</f>
        <v>2030</v>
      </c>
      <c r="S14" s="85">
        <f>'STRUKTURA PROIZVODNJE I USLUGA'!R3</f>
        <v>2031</v>
      </c>
      <c r="T14" s="85">
        <f>'STRUKTURA PROIZVODNJE I USLUGA'!S3</f>
        <v>2032</v>
      </c>
      <c r="U14" s="85">
        <f>'STRUKTURA PROIZVODNJE I USLUGA'!T3</f>
        <v>2033</v>
      </c>
      <c r="V14" s="85">
        <f>'STRUKTURA PROIZVODNJE I USLUGA'!U3</f>
        <v>2034</v>
      </c>
      <c r="W14" s="85">
        <f>'STRUKTURA PROIZVODNJE I USLUGA'!V3</f>
        <v>2035</v>
      </c>
      <c r="X14" s="85">
        <f>'STRUKTURA PROIZVODNJE I USLUGA'!W3</f>
        <v>2036</v>
      </c>
      <c r="Y14" s="118" t="s">
        <v>9</v>
      </c>
    </row>
    <row r="15" spans="1:25" x14ac:dyDescent="0.2">
      <c r="A15" s="86"/>
      <c r="B15" s="87"/>
      <c r="C15" s="88"/>
      <c r="D15" s="89" t="s">
        <v>30</v>
      </c>
      <c r="E15" s="90">
        <v>1</v>
      </c>
      <c r="F15" s="90">
        <v>2</v>
      </c>
      <c r="G15" s="90">
        <v>3</v>
      </c>
      <c r="H15" s="90">
        <v>4</v>
      </c>
      <c r="I15" s="90">
        <v>5</v>
      </c>
      <c r="J15" s="91">
        <v>6</v>
      </c>
      <c r="K15" s="90">
        <v>7</v>
      </c>
      <c r="L15" s="90">
        <v>8</v>
      </c>
      <c r="M15" s="90">
        <v>9</v>
      </c>
      <c r="N15" s="90">
        <v>10</v>
      </c>
      <c r="O15" s="90">
        <v>11</v>
      </c>
      <c r="P15" s="90">
        <v>12</v>
      </c>
      <c r="Q15" s="90">
        <v>13</v>
      </c>
      <c r="R15" s="90">
        <v>14</v>
      </c>
      <c r="S15" s="90">
        <v>15</v>
      </c>
      <c r="T15" s="90">
        <v>16</v>
      </c>
      <c r="U15" s="90">
        <v>17</v>
      </c>
      <c r="V15" s="90">
        <v>18</v>
      </c>
      <c r="W15" s="90">
        <v>19</v>
      </c>
      <c r="X15" s="92">
        <v>20</v>
      </c>
      <c r="Y15" s="118"/>
    </row>
    <row r="16" spans="1:25" ht="28.5" customHeight="1" x14ac:dyDescent="0.2">
      <c r="A16" s="599" t="s">
        <v>166</v>
      </c>
      <c r="B16" s="599"/>
      <c r="C16" s="93">
        <f>SUM(C17:C35)</f>
        <v>0</v>
      </c>
      <c r="D16" s="94"/>
      <c r="E16" s="93">
        <f>SUM(E17:E35)</f>
        <v>0</v>
      </c>
      <c r="F16" s="93">
        <f t="shared" ref="F16:X16" si="0">SUM(F17:F35)</f>
        <v>0</v>
      </c>
      <c r="G16" s="93">
        <f t="shared" si="0"/>
        <v>0</v>
      </c>
      <c r="H16" s="93">
        <f t="shared" si="0"/>
        <v>0</v>
      </c>
      <c r="I16" s="93">
        <f t="shared" si="0"/>
        <v>0</v>
      </c>
      <c r="J16" s="93">
        <f t="shared" si="0"/>
        <v>0</v>
      </c>
      <c r="K16" s="93">
        <f t="shared" si="0"/>
        <v>0</v>
      </c>
      <c r="L16" s="93">
        <f t="shared" si="0"/>
        <v>0</v>
      </c>
      <c r="M16" s="93">
        <f t="shared" si="0"/>
        <v>0</v>
      </c>
      <c r="N16" s="93">
        <f t="shared" si="0"/>
        <v>0</v>
      </c>
      <c r="O16" s="93">
        <f t="shared" si="0"/>
        <v>0</v>
      </c>
      <c r="P16" s="93">
        <f t="shared" si="0"/>
        <v>0</v>
      </c>
      <c r="Q16" s="93">
        <f t="shared" si="0"/>
        <v>0</v>
      </c>
      <c r="R16" s="93">
        <f t="shared" si="0"/>
        <v>0</v>
      </c>
      <c r="S16" s="93">
        <f t="shared" si="0"/>
        <v>0</v>
      </c>
      <c r="T16" s="93">
        <f t="shared" si="0"/>
        <v>0</v>
      </c>
      <c r="U16" s="93">
        <f t="shared" si="0"/>
        <v>0</v>
      </c>
      <c r="V16" s="93">
        <f t="shared" si="0"/>
        <v>0</v>
      </c>
      <c r="W16" s="93">
        <f t="shared" si="0"/>
        <v>0</v>
      </c>
      <c r="X16" s="93">
        <f t="shared" si="0"/>
        <v>0</v>
      </c>
      <c r="Y16" s="95"/>
    </row>
    <row r="17" spans="1:25" ht="13.5" x14ac:dyDescent="0.25">
      <c r="A17" s="96" t="str">
        <f>'PRORAČUN AMORTIZACIJE'!A19</f>
        <v>1. GRAĐEVINE</v>
      </c>
      <c r="B17" s="97"/>
      <c r="C17" s="590"/>
      <c r="D17" s="590"/>
      <c r="E17" s="590"/>
      <c r="F17" s="590"/>
      <c r="G17" s="590"/>
      <c r="H17" s="590"/>
      <c r="I17" s="590"/>
      <c r="J17" s="590"/>
      <c r="K17" s="590"/>
      <c r="L17" s="590"/>
      <c r="M17" s="590"/>
      <c r="N17" s="590"/>
      <c r="O17" s="590"/>
      <c r="P17" s="590"/>
      <c r="Q17" s="590"/>
      <c r="R17" s="590"/>
      <c r="S17" s="590"/>
      <c r="T17" s="590"/>
      <c r="U17" s="590"/>
      <c r="V17" s="590"/>
      <c r="W17" s="590"/>
      <c r="X17" s="591"/>
      <c r="Y17" s="95"/>
    </row>
    <row r="18" spans="1:25" x14ac:dyDescent="0.2">
      <c r="A18" s="592">
        <f>'PRORAČUN AMORTIZACIJE'!A20</f>
        <v>0</v>
      </c>
      <c r="B18" s="593"/>
      <c r="C18" s="93">
        <f>'STRUKTURA I IZVORI ULAGANJA'!H8</f>
        <v>0</v>
      </c>
      <c r="D18" s="98">
        <f>'PRORAČUN AMORTIZACIJE'!D20</f>
        <v>0</v>
      </c>
      <c r="E18" s="93">
        <f>IF('PRORAČUN AMORTIZACIJE'!E20=0,0,IF($D$3=E$14,$C18*$D18/12*(13-$C$3),IF(E$14&gt;$D$3,$C18*$D18,0)))</f>
        <v>0</v>
      </c>
      <c r="F18" s="93">
        <f>IF('PRORAČUN AMORTIZACIJE'!F20=0,0,IF($D$3=F$14,$C18*$D18/12*(13-$C$3),IF(F$14&gt;$D$3,IF($C18-SUM($E18)&lt;$C18*$D18,$C18-SUM($E18),$C18*$D18),0)))</f>
        <v>0</v>
      </c>
      <c r="G18" s="93">
        <f>IF('PRORAČUN AMORTIZACIJE'!G20=0,0,IF($D$3=G$14,$C18*$D18/12*(13-$C$3),IF(G$14&gt;$D$3,IF($C18-SUM($E18:F18)&lt;$C18*$D18,$C18-SUM($E18:F18),$C18*$D18),0)))</f>
        <v>0</v>
      </c>
      <c r="H18" s="93">
        <f>IF('PRORAČUN AMORTIZACIJE'!H20=0,0,IF($D$3=H$14,$C18*$D18/12*(13-$C$3),IF(H$14&gt;$D$3,IF($C18-SUM($E18:G18)&lt;$C18*$D18,$C18-SUM($E$18:$G18),$C18*$D18),0)))</f>
        <v>0</v>
      </c>
      <c r="I18" s="93">
        <f>IF('PRORAČUN AMORTIZACIJE'!I20=0,0,IF($D$3=I$14,$C18*$D18/12*(13-$C$3),IF(I$14&gt;$D$3,IF($C18-SUM($E18:H18)&lt;$C18*$D18,$C18-SUM($E18:H18),$C18*$D18),0)))</f>
        <v>0</v>
      </c>
      <c r="J18" s="93">
        <f>IF('PRORAČUN AMORTIZACIJE'!J20=0,0,IF(J$15&lt;=$F$11,IF($D$3=J$14,$C18*$D18/12*(13-$C$3),IF(J$14&gt;$D$3,IF($C18-SUM($E18:I18)&lt;$C18*$D18,$C18-SUM($E18:I18),$C18*$D18),0)),0))</f>
        <v>0</v>
      </c>
      <c r="K18" s="93">
        <f>IF('PRORAČUN AMORTIZACIJE'!K20=0,0,IF(K$15&lt;=$F$11,IF($D$3=K$14,$C18*$D18/12*(13-$C$3),IF(K$14&gt;$D$3,IF($C18-SUM($E18:J18)&lt;$C18*$D18,$C18-SUM($E18:J18),$C18*$D18),0)),0))</f>
        <v>0</v>
      </c>
      <c r="L18" s="93">
        <f>IF('PRORAČUN AMORTIZACIJE'!L20=0,0,IF(L$15&lt;=$F$11,IF($D$3=L$14,$C18*$D18/12*(13-$C$3),IF(L$14&gt;$D$3,IF($C18-SUM($E18:K18)&lt;$C18*$D18,$C18-SUM($E18:K18),$C18*$D18),0)),0))</f>
        <v>0</v>
      </c>
      <c r="M18" s="93">
        <f>IF('PRORAČUN AMORTIZACIJE'!M20=0,0,IF(M$15&lt;=$F$11,IF($D$3=M$14,$C18*$D18/12*(13-$C$3),IF(M$14&gt;$D$3,IF($C18-SUM($E18:L18)&lt;$C18*$D18,$C18-SUM($E18:L18),$C18*$D18),0)),0))</f>
        <v>0</v>
      </c>
      <c r="N18" s="93">
        <f>IF('PRORAČUN AMORTIZACIJE'!N20=0,0,IF(N$15&lt;=$F$11,IF($D$3=N$14,$C18*$D18/12*(13-$C$3),IF(N$14&gt;$D$3,IF($C18-SUM($E18:M18)&lt;$C18*$D18,$C18-SUM($E18:M18),$C18*$D18),0)),0))</f>
        <v>0</v>
      </c>
      <c r="O18" s="93">
        <f>IF('PRORAČUN AMORTIZACIJE'!O20=0,0,IF(O$15&lt;=$F$11,IF($D$3=O$14,$C18*$D18/12*(13-$C$3),IF(O$14&gt;$D$3,IF($C18-SUM($E18:N18)&lt;$C18*$D18,$C18-SUM($E18:N18),$C18*$D18),0)),0))</f>
        <v>0</v>
      </c>
      <c r="P18" s="93">
        <f>IF('PRORAČUN AMORTIZACIJE'!P20=0,0,IF(P$15&lt;=$F$11,IF($D$3=P$14,$C18*$D18/12*(13-$C$3),IF(P$14&gt;$D$3,IF($C18-SUM($E18:O18)&lt;$C18*$D18,$C18-SUM($E18:O18),$C18*$D18),0)),0))</f>
        <v>0</v>
      </c>
      <c r="Q18" s="93">
        <f>IF('PRORAČUN AMORTIZACIJE'!Q20=0,0,IF(Q$15&lt;=$F$11,IF($D$3=Q$14,$C18*$D18/12*(13-$C$3),IF(Q$14&gt;$D$3,IF($C18-SUM($E18:P18)&lt;$C18*$D18,$C18-SUM($E18:P18),$C18*$D18),0)),0))</f>
        <v>0</v>
      </c>
      <c r="R18" s="93">
        <f>IF('PRORAČUN AMORTIZACIJE'!R20=0,0,IF(R$15&lt;=$F$11,IF($D$3=R$14,$C18*$D18/12*(13-$C$3),IF(R$14&gt;$D$3,IF($C18-SUM($E18:Q18)&lt;$C18*$D18,$C18-SUM($E18:Q18),$C18*$D18),0)),0))</f>
        <v>0</v>
      </c>
      <c r="S18" s="93">
        <f>IF('PRORAČUN AMORTIZACIJE'!S20=0,0,IF(S$15&lt;=$F$11,IF($D$3=S$14,$C18*$D18/12*(13-$C$3),IF(S$14&gt;$D$3,IF($C18-SUM($E18:R18)&lt;$C18*$D18,$C18-SUM($E18:R18),$C18*$D18),0)),0))</f>
        <v>0</v>
      </c>
      <c r="T18" s="93">
        <f>IF('PRORAČUN AMORTIZACIJE'!T20=0,0,IF(T$15&lt;=$F$11,IF($D$3=T$14,$C18*$D18/12*(13-$C$3),IF(T$14&gt;$D$3,IF($C18-SUM($E18:S18)&lt;$C18*$D18,$C18-SUM($E18:S18),$C18*$D18),0)),0))</f>
        <v>0</v>
      </c>
      <c r="U18" s="93">
        <f>IF('PRORAČUN AMORTIZACIJE'!U20=0,0,IF(U$15&lt;=$F$11,IF($D$3=U$14,$C18*$D18/12*(13-$C$3),IF(U$14&gt;$D$3,IF($C18-SUM($E18:T18)&lt;$C18*$D18,$C18-SUM($E18:T18),$C18*$D18),0)),0))</f>
        <v>0</v>
      </c>
      <c r="V18" s="93">
        <f>IF('PRORAČUN AMORTIZACIJE'!V20=0,0,IF(V$15&lt;=$F$11,IF($D$3=V$14,$C18*$D18/12*(13-$C$3),IF(V$14&gt;$D$3,IF($C18-SUM($E18:U18)&lt;$C18*$D18,$C18-SUM($E18:U18),$C18*$D18),0)),0))</f>
        <v>0</v>
      </c>
      <c r="W18" s="93">
        <f>IF('PRORAČUN AMORTIZACIJE'!W20=0,0,IF(W$15&lt;=$F$11,IF($D$3=W$14,$C18*$D18/12*(13-$C$3),IF(W$14&gt;$D$3,IF($C18-SUM($E18:V18)&lt;$C18*$D18,$C18-SUM($E18:V18),$C18*$D18),0)),0))</f>
        <v>0</v>
      </c>
      <c r="X18" s="93">
        <f>IF('PRORAČUN AMORTIZACIJE'!X20=0,0,IF(X$15&lt;=$F$11,IF($D$3=X$14,$C18*$D18/12*(13-$C$3),IF(X$14&gt;$D$3,IF($C18-SUM($E18:W18)&lt;$C18*$D18,$C18-SUM($E18:W18),$C18*$D18),0)),0))</f>
        <v>0</v>
      </c>
      <c r="Y18" s="95">
        <f>C18-SUM(E18:X18)</f>
        <v>0</v>
      </c>
    </row>
    <row r="19" spans="1:25" x14ac:dyDescent="0.2">
      <c r="A19" s="592">
        <f>'PRORAČUN AMORTIZACIJE'!A21</f>
        <v>0</v>
      </c>
      <c r="B19" s="593"/>
      <c r="C19" s="93">
        <f>'STRUKTURA I IZVORI ULAGANJA'!H9</f>
        <v>0</v>
      </c>
      <c r="D19" s="98">
        <f>'PRORAČUN AMORTIZACIJE'!D21</f>
        <v>0</v>
      </c>
      <c r="E19" s="93">
        <f>IF('PRORAČUN AMORTIZACIJE'!$E21=0,0,IF($D$3=E$14,$C19*$D19/12*(13-$C$3),IF(E$14&gt;$D$3,$C19*$D19,0)))</f>
        <v>0</v>
      </c>
      <c r="F19" s="93">
        <f>IF('PRORAČUN AMORTIZACIJE'!$F21=0,0,IF($D$3=F$14,$C19*$D19/12*(13-$C$3),IF(F$14&gt;$D$3,IF($C19-SUM($E19)&lt;$C19*$D19,$C19-SUM($E19),$C19*$D19),0)))</f>
        <v>0</v>
      </c>
      <c r="G19" s="93">
        <f>IF('PRORAČUN AMORTIZACIJE'!$G21=0,0,IF($D$3=G$14,$C19*$D19/12*(13-$C$3),IF(G$14&gt;$D$3,IF($C19-SUM($E19:F19)&lt;$C19*$D19,$C19-SUM($E19:F19),$C19*$D19),0)))</f>
        <v>0</v>
      </c>
      <c r="H19" s="93">
        <f>IF('PRORAČUN AMORTIZACIJE'!$H21=0,0,IF($D$3=H$14,$C19*$D19/12*(13-$C$3),IF(H$14&gt;$D$3,IF($C19-SUM($E19:G19)&lt;$C19*$D19,$C19-SUM($E$18:$G19),$C19*$D19),0)))</f>
        <v>0</v>
      </c>
      <c r="I19" s="93">
        <f>IF('PRORAČUN AMORTIZACIJE'!I21=0,0,IF($D$3=I$14,$C19*$D19/12*(13-$C$3),IF(I$14&gt;$D$3,IF($C19-SUM($E19:H19)&lt;$C19*$D19,$C19-SUM($E19:H19),$C19*$D19),0)))</f>
        <v>0</v>
      </c>
      <c r="J19" s="93">
        <f>IF('PRORAČUN AMORTIZACIJE'!J21=0,0,IF(J$15&lt;=$F$11,IF($D$3=J$14,$C19*$D19/12*(13-$C$3),IF(J$14&gt;$D$3,IF($C19-SUM($E19:I19)&lt;$C19*$D19,$C19-SUM($E19:I19),$C19*$D19),0)),0))</f>
        <v>0</v>
      </c>
      <c r="K19" s="93">
        <f>IF('PRORAČUN AMORTIZACIJE'!K21=0,0,IF(K$15&lt;=$F$11,IF($D$3=K$14,$C19*$D19/12*(13-$C$3),IF(K$14&gt;$D$3,IF($C19-SUM($E19:J19)&lt;$C19*$D19,$C19-SUM($E19:J19),$C19*$D19),0)),0))</f>
        <v>0</v>
      </c>
      <c r="L19" s="93">
        <f>IF('PRORAČUN AMORTIZACIJE'!L21=0,0,IF(L$15&lt;=$F$11,IF($D$3=L$14,$C19*$D19/12*(13-$C$3),IF(L$14&gt;$D$3,IF($C19-SUM($E19:K19)&lt;$C19*$D19,$C19-SUM($E19:K19),$C19*$D19),0)),0))</f>
        <v>0</v>
      </c>
      <c r="M19" s="93">
        <f>IF('PRORAČUN AMORTIZACIJE'!M21=0,0,IF(M$15&lt;=$F$11,IF($D$3=M$14,$C19*$D19/12*(13-$C$3),IF(M$14&gt;$D$3,IF($C19-SUM($E19:L19)&lt;$C19*$D19,$C19-SUM($E19:L19),$C19*$D19),0)),0))</f>
        <v>0</v>
      </c>
      <c r="N19" s="93">
        <f>IF('PRORAČUN AMORTIZACIJE'!N21=0,0,IF(N$15&lt;=$F$11,IF($D$3=N$14,$C19*$D19/12*(13-$C$3),IF(N$14&gt;$D$3,IF($C19-SUM($E19:M19)&lt;$C19*$D19,$C19-SUM($E19:M19),$C19*$D19),0)),0))</f>
        <v>0</v>
      </c>
      <c r="O19" s="93">
        <f>IF('PRORAČUN AMORTIZACIJE'!O21=0,0,IF(O$15&lt;=$F$11,IF($D$3=O$14,$C19*$D19/12*(13-$C$3),IF(O$14&gt;$D$3,IF($C19-SUM($E19:N19)&lt;$C19*$D19,$C19-SUM($E19:N19),$C19*$D19),0)),0))</f>
        <v>0</v>
      </c>
      <c r="P19" s="93">
        <f>IF('PRORAČUN AMORTIZACIJE'!P21=0,0,IF(P$15&lt;=$F$11,IF($D$3=P$14,$C19*$D19/12*(13-$C$3),IF(P$14&gt;$D$3,IF($C19-SUM($E19:O19)&lt;$C19*$D19,$C19-SUM($E19:O19),$C19*$D19),0)),0))</f>
        <v>0</v>
      </c>
      <c r="Q19" s="93">
        <f>IF('PRORAČUN AMORTIZACIJE'!Q21=0,0,IF(Q$15&lt;=$F$11,IF($D$3=Q$14,$C19*$D19/12*(13-$C$3),IF(Q$14&gt;$D$3,IF($C19-SUM($E19:P19)&lt;$C19*$D19,$C19-SUM($E19:P19),$C19*$D19),0)),0))</f>
        <v>0</v>
      </c>
      <c r="R19" s="93">
        <f>IF('PRORAČUN AMORTIZACIJE'!R21=0,0,IF(R$15&lt;=$F$11,IF($D$3=R$14,$C19*$D19/12*(13-$C$3),IF(R$14&gt;$D$3,IF($C19-SUM($E19:Q19)&lt;$C19*$D19,$C19-SUM($E19:Q19),$C19*$D19),0)),0))</f>
        <v>0</v>
      </c>
      <c r="S19" s="93">
        <f>IF('PRORAČUN AMORTIZACIJE'!S21=0,0,IF(S$15&lt;=$F$11,IF($D$3=S$14,$C19*$D19/12*(13-$C$3),IF(S$14&gt;$D$3,IF($C19-SUM($E19:R19)&lt;$C19*$D19,$C19-SUM($E19:R19),$C19*$D19),0)),0))</f>
        <v>0</v>
      </c>
      <c r="T19" s="93">
        <f>IF('PRORAČUN AMORTIZACIJE'!T21=0,0,IF(T$15&lt;=$F$11,IF($D$3=T$14,$C19*$D19/12*(13-$C$3),IF(T$14&gt;$D$3,IF($C19-SUM($E19:S19)&lt;$C19*$D19,$C19-SUM($E19:S19),$C19*$D19),0)),0))</f>
        <v>0</v>
      </c>
      <c r="U19" s="93">
        <f>IF('PRORAČUN AMORTIZACIJE'!U21=0,0,IF(U$15&lt;=$F$11,IF($D$3=U$14,$C19*$D19/12*(13-$C$3),IF(U$14&gt;$D$3,IF($C19-SUM($E19:T19)&lt;$C19*$D19,$C19-SUM($E19:T19),$C19*$D19),0)),0))</f>
        <v>0</v>
      </c>
      <c r="V19" s="93">
        <f>IF('PRORAČUN AMORTIZACIJE'!V21=0,0,IF(V$15&lt;=$F$11,IF($D$3=V$14,$C19*$D19/12*(13-$C$3),IF(V$14&gt;$D$3,IF($C19-SUM($E19:U19)&lt;$C19*$D19,$C19-SUM($E19:U19),$C19*$D19),0)),0))</f>
        <v>0</v>
      </c>
      <c r="W19" s="93">
        <f>IF('PRORAČUN AMORTIZACIJE'!W21=0,0,IF(W$15&lt;=$F$11,IF($D$3=W$14,$C19*$D19/12*(13-$C$3),IF(W$14&gt;$D$3,IF($C19-SUM($E19:V19)&lt;$C19*$D19,$C19-SUM($E19:V19),$C19*$D19),0)),0))</f>
        <v>0</v>
      </c>
      <c r="X19" s="93">
        <f>IF('PRORAČUN AMORTIZACIJE'!X21=0,0,IF(X$15&lt;=$F$11,IF($D$3=X$14,$C19*$D19/12*(13-$C$3),IF(X$14&gt;$D$3,IF($C19-SUM($E19:W19)&lt;$C19*$D19,$C19-SUM($E19:W19),$C19*$D19),0)),0))</f>
        <v>0</v>
      </c>
      <c r="Y19" s="95">
        <f>C19-SUM(E19:X19)</f>
        <v>0</v>
      </c>
    </row>
    <row r="20" spans="1:25" x14ac:dyDescent="0.2">
      <c r="A20" s="592">
        <f>'PRORAČUN AMORTIZACIJE'!A22</f>
        <v>0</v>
      </c>
      <c r="B20" s="593"/>
      <c r="C20" s="93">
        <f>'STRUKTURA I IZVORI ULAGANJA'!H10</f>
        <v>0</v>
      </c>
      <c r="D20" s="98">
        <f>'PRORAČUN AMORTIZACIJE'!D22</f>
        <v>0</v>
      </c>
      <c r="E20" s="93">
        <f>IF('PRORAČUN AMORTIZACIJE'!$E22=0,0,IF($D$3=E$14,$C20*$D20/12*(13-$C$3),IF(E$14&gt;$D$3,$C20*$D20,0)))</f>
        <v>0</v>
      </c>
      <c r="F20" s="93">
        <f>IF('PRORAČUN AMORTIZACIJE'!$F22=0,0,IF($D$3=F$14,$C20*$D20/12*(13-$C$3),IF(F$14&gt;$D$3,IF($C20-SUM($E20)&lt;$C20*$D20,$C20-SUM($E20),$C20*$D20),0)))</f>
        <v>0</v>
      </c>
      <c r="G20" s="93">
        <f>IF('PRORAČUN AMORTIZACIJE'!$G22=0,0,IF($D$3=G$14,$C20*$D20/12*(13-$C$3),IF(G$14&gt;$D$3,IF($C20-SUM($E20:F20)&lt;$C20*$D20,$C20-SUM($E20:F20),$C20*$D20),0)))</f>
        <v>0</v>
      </c>
      <c r="H20" s="93">
        <f>IF('PRORAČUN AMORTIZACIJE'!$H22=0,0,IF($D$3=H$14,$C20*$D20/12*(13-$C$3),IF(H$14&gt;$D$3,IF($C20-SUM($E20:G20)&lt;$C20*$D20,$C20-SUM($E$18:$G20),$C20*$D20),0)))</f>
        <v>0</v>
      </c>
      <c r="I20" s="93">
        <f>IF('PRORAČUN AMORTIZACIJE'!I22=0,0,IF($D$3=I$14,$C20*$D20/12*(13-$C$3),IF(I$14&gt;$D$3,IF($C20-SUM($E20:H20)&lt;$C20*$D20,$C20-SUM($E20:H20),$C20*$D20),0)))</f>
        <v>0</v>
      </c>
      <c r="J20" s="93">
        <f>IF('PRORAČUN AMORTIZACIJE'!J22=0,0,IF(J$15&lt;=$F$11,IF($D$3=J$14,$C20*$D20/12*(13-$C$3),IF(J$14&gt;$D$3,IF($C20-SUM($E20:I20)&lt;$C20*$D20,$C20-SUM($E20:I20),$C20*$D20),0)),0))</f>
        <v>0</v>
      </c>
      <c r="K20" s="93">
        <f>IF('PRORAČUN AMORTIZACIJE'!K22=0,0,IF(K$15&lt;=$F$11,IF($D$3=K$14,$C20*$D20/12*(13-$C$3),IF(K$14&gt;$D$3,IF($C20-SUM($E20:J20)&lt;$C20*$D20,$C20-SUM($E20:J20),$C20*$D20),0)),0))</f>
        <v>0</v>
      </c>
      <c r="L20" s="93">
        <f>IF('PRORAČUN AMORTIZACIJE'!L22=0,0,IF(L$15&lt;=$F$11,IF($D$3=L$14,$C20*$D20/12*(13-$C$3),IF(L$14&gt;$D$3,IF($C20-SUM($E20:K20)&lt;$C20*$D20,$C20-SUM($E20:K20),$C20*$D20),0)),0))</f>
        <v>0</v>
      </c>
      <c r="M20" s="93">
        <f>IF('PRORAČUN AMORTIZACIJE'!M22=0,0,IF(M$15&lt;=$F$11,IF($D$3=M$14,$C20*$D20/12*(13-$C$3),IF(M$14&gt;$D$3,IF($C20-SUM($E20:L20)&lt;$C20*$D20,$C20-SUM($E20:L20),$C20*$D20),0)),0))</f>
        <v>0</v>
      </c>
      <c r="N20" s="93">
        <f>IF('PRORAČUN AMORTIZACIJE'!N22=0,0,IF(N$15&lt;=$F$11,IF($D$3=N$14,$C20*$D20/12*(13-$C$3),IF(N$14&gt;$D$3,IF($C20-SUM($E20:M20)&lt;$C20*$D20,$C20-SUM($E20:M20),$C20*$D20),0)),0))</f>
        <v>0</v>
      </c>
      <c r="O20" s="93">
        <f>IF('PRORAČUN AMORTIZACIJE'!O22=0,0,IF(O$15&lt;=$F$11,IF($D$3=O$14,$C20*$D20/12*(13-$C$3),IF(O$14&gt;$D$3,IF($C20-SUM($E20:N20)&lt;$C20*$D20,$C20-SUM($E20:N20),$C20*$D20),0)),0))</f>
        <v>0</v>
      </c>
      <c r="P20" s="93">
        <f>IF('PRORAČUN AMORTIZACIJE'!P22=0,0,IF(P$15&lt;=$F$11,IF($D$3=P$14,$C20*$D20/12*(13-$C$3),IF(P$14&gt;$D$3,IF($C20-SUM($E20:O20)&lt;$C20*$D20,$C20-SUM($E20:O20),$C20*$D20),0)),0))</f>
        <v>0</v>
      </c>
      <c r="Q20" s="93">
        <f>IF('PRORAČUN AMORTIZACIJE'!Q22=0,0,IF(Q$15&lt;=$F$11,IF($D$3=Q$14,$C20*$D20/12*(13-$C$3),IF(Q$14&gt;$D$3,IF($C20-SUM($E20:P20)&lt;$C20*$D20,$C20-SUM($E20:P20),$C20*$D20),0)),0))</f>
        <v>0</v>
      </c>
      <c r="R20" s="93">
        <f>IF('PRORAČUN AMORTIZACIJE'!R22=0,0,IF(R$15&lt;=$F$11,IF($D$3=R$14,$C20*$D20/12*(13-$C$3),IF(R$14&gt;$D$3,IF($C20-SUM($E20:Q20)&lt;$C20*$D20,$C20-SUM($E20:Q20),$C20*$D20),0)),0))</f>
        <v>0</v>
      </c>
      <c r="S20" s="93">
        <f>IF('PRORAČUN AMORTIZACIJE'!S22=0,0,IF(S$15&lt;=$F$11,IF($D$3=S$14,$C20*$D20/12*(13-$C$3),IF(S$14&gt;$D$3,IF($C20-SUM($E20:R20)&lt;$C20*$D20,$C20-SUM($E20:R20),$C20*$D20),0)),0))</f>
        <v>0</v>
      </c>
      <c r="T20" s="93">
        <f>IF('PRORAČUN AMORTIZACIJE'!T22=0,0,IF(T$15&lt;=$F$11,IF($D$3=T$14,$C20*$D20/12*(13-$C$3),IF(T$14&gt;$D$3,IF($C20-SUM($E20:S20)&lt;$C20*$D20,$C20-SUM($E20:S20),$C20*$D20),0)),0))</f>
        <v>0</v>
      </c>
      <c r="U20" s="93">
        <f>IF('PRORAČUN AMORTIZACIJE'!U22=0,0,IF(U$15&lt;=$F$11,IF($D$3=U$14,$C20*$D20/12*(13-$C$3),IF(U$14&gt;$D$3,IF($C20-SUM($E20:T20)&lt;$C20*$D20,$C20-SUM($E20:T20),$C20*$D20),0)),0))</f>
        <v>0</v>
      </c>
      <c r="V20" s="93">
        <f>IF('PRORAČUN AMORTIZACIJE'!V22=0,0,IF(V$15&lt;=$F$11,IF($D$3=V$14,$C20*$D20/12*(13-$C$3),IF(V$14&gt;$D$3,IF($C20-SUM($E20:U20)&lt;$C20*$D20,$C20-SUM($E20:U20),$C20*$D20),0)),0))</f>
        <v>0</v>
      </c>
      <c r="W20" s="93">
        <f>IF('PRORAČUN AMORTIZACIJE'!W22=0,0,IF(W$15&lt;=$F$11,IF($D$3=W$14,$C20*$D20/12*(13-$C$3),IF(W$14&gt;$D$3,IF($C20-SUM($E20:V20)&lt;$C20*$D20,$C20-SUM($E20:V20),$C20*$D20),0)),0))</f>
        <v>0</v>
      </c>
      <c r="X20" s="93">
        <f>IF('PRORAČUN AMORTIZACIJE'!X22=0,0,IF(X$15&lt;=$F$11,IF($D$3=X$14,$C20*$D20/12*(13-$C$3),IF(X$14&gt;$D$3,IF($C20-SUM($E20:W20)&lt;$C20*$D20,$C20-SUM($E20:W20),$C20*$D20),0)),0))</f>
        <v>0</v>
      </c>
      <c r="Y20" s="95">
        <f>C20-SUM(E20:X20)</f>
        <v>0</v>
      </c>
    </row>
    <row r="21" spans="1:25" x14ac:dyDescent="0.2">
      <c r="A21" s="592">
        <f>'PRORAČUN AMORTIZACIJE'!A23</f>
        <v>0</v>
      </c>
      <c r="B21" s="593"/>
      <c r="C21" s="93">
        <f>'STRUKTURA I IZVORI ULAGANJA'!H11</f>
        <v>0</v>
      </c>
      <c r="D21" s="98">
        <f>'PRORAČUN AMORTIZACIJE'!D23</f>
        <v>0</v>
      </c>
      <c r="E21" s="93">
        <f>IF('PRORAČUN AMORTIZACIJE'!$E23=0,0,IF($D$3=E$14,$C21*$D21/12*(13-$C$3),IF(E$14&gt;$D$3,$C21*$D21,0)))</f>
        <v>0</v>
      </c>
      <c r="F21" s="93">
        <f>IF('PRORAČUN AMORTIZACIJE'!$F23=0,0,IF($D$3=F$14,$C21*$D21/12*(13-$C$3),IF(F$14&gt;$D$3,IF($C21-SUM($E21)&lt;$C21*$D21,$C21-SUM($E21),$C21*$D21),0)))</f>
        <v>0</v>
      </c>
      <c r="G21" s="93">
        <f>IF('PRORAČUN AMORTIZACIJE'!$G23=0,0,IF($D$3=G$14,$C21*$D21/12*(13-$C$3),IF(G$14&gt;$D$3,IF($C21-SUM($E21:F21)&lt;$C21*$D21,$C21-SUM($E21:F21),$C21*$D21),0)))</f>
        <v>0</v>
      </c>
      <c r="H21" s="93">
        <f>IF('PRORAČUN AMORTIZACIJE'!$H23=0,0,IF($D$3=H$14,$C21*$D21/12*(13-$C$3),IF(H$14&gt;$D$3,IF($C21-SUM($E21:G21)&lt;$C21*$D21,$C21-SUM($E$18:$G21),$C21*$D21),0)))</f>
        <v>0</v>
      </c>
      <c r="I21" s="93">
        <f>IF('PRORAČUN AMORTIZACIJE'!I23=0,0,IF($D$3=I$14,$C21*$D21/12*(13-$C$3),IF(I$14&gt;$D$3,IF($C21-SUM($E21:H21)&lt;$C21*$D21,$C21-SUM($E21:H21),$C21*$D21),0)))</f>
        <v>0</v>
      </c>
      <c r="J21" s="93">
        <f>IF('PRORAČUN AMORTIZACIJE'!J23=0,0,IF(J$15&lt;=$F$11,IF($D$3=J$14,$C21*$D21/12*(13-$C$3),IF(J$14&gt;$D$3,IF($C21-SUM($E21:I21)&lt;$C21*$D21,$C21-SUM($E21:I21),$C21*$D21),0)),0))</f>
        <v>0</v>
      </c>
      <c r="K21" s="93">
        <f>IF('PRORAČUN AMORTIZACIJE'!K23=0,0,IF(K$15&lt;=$F$11,IF($D$3=K$14,$C21*$D21/12*(13-$C$3),IF(K$14&gt;$D$3,IF($C21-SUM($E21:J21)&lt;$C21*$D21,$C21-SUM($E21:J21),$C21*$D21),0)),0))</f>
        <v>0</v>
      </c>
      <c r="L21" s="93">
        <f>IF('PRORAČUN AMORTIZACIJE'!L23=0,0,IF(L$15&lt;=$F$11,IF($D$3=L$14,$C21*$D21/12*(13-$C$3),IF(L$14&gt;$D$3,IF($C21-SUM($E21:K21)&lt;$C21*$D21,$C21-SUM($E21:K21),$C21*$D21),0)),0))</f>
        <v>0</v>
      </c>
      <c r="M21" s="93">
        <f>IF('PRORAČUN AMORTIZACIJE'!M23=0,0,IF(M$15&lt;=$F$11,IF($D$3=M$14,$C21*$D21/12*(13-$C$3),IF(M$14&gt;$D$3,IF($C21-SUM($E21:L21)&lt;$C21*$D21,$C21-SUM($E21:L21),$C21*$D21),0)),0))</f>
        <v>0</v>
      </c>
      <c r="N21" s="93">
        <f>IF('PRORAČUN AMORTIZACIJE'!N23=0,0,IF(N$15&lt;=$F$11,IF($D$3=N$14,$C21*$D21/12*(13-$C$3),IF(N$14&gt;$D$3,IF($C21-SUM($E21:M21)&lt;$C21*$D21,$C21-SUM($E21:M21),$C21*$D21),0)),0))</f>
        <v>0</v>
      </c>
      <c r="O21" s="93">
        <f>IF('PRORAČUN AMORTIZACIJE'!O23=0,0,IF(O$15&lt;=$F$11,IF($D$3=O$14,$C21*$D21/12*(13-$C$3),IF(O$14&gt;$D$3,IF($C21-SUM($E21:N21)&lt;$C21*$D21,$C21-SUM($E21:N21),$C21*$D21),0)),0))</f>
        <v>0</v>
      </c>
      <c r="P21" s="93">
        <f>IF('PRORAČUN AMORTIZACIJE'!P23=0,0,IF(P$15&lt;=$F$11,IF($D$3=P$14,$C21*$D21/12*(13-$C$3),IF(P$14&gt;$D$3,IF($C21-SUM($E21:O21)&lt;$C21*$D21,$C21-SUM($E21:O21),$C21*$D21),0)),0))</f>
        <v>0</v>
      </c>
      <c r="Q21" s="93">
        <f>IF('PRORAČUN AMORTIZACIJE'!Q23=0,0,IF(Q$15&lt;=$F$11,IF($D$3=Q$14,$C21*$D21/12*(13-$C$3),IF(Q$14&gt;$D$3,IF($C21-SUM($E21:P21)&lt;$C21*$D21,$C21-SUM($E21:P21),$C21*$D21),0)),0))</f>
        <v>0</v>
      </c>
      <c r="R21" s="93">
        <f>IF('PRORAČUN AMORTIZACIJE'!R23=0,0,IF(R$15&lt;=$F$11,IF($D$3=R$14,$C21*$D21/12*(13-$C$3),IF(R$14&gt;$D$3,IF($C21-SUM($E21:Q21)&lt;$C21*$D21,$C21-SUM($E21:Q21),$C21*$D21),0)),0))</f>
        <v>0</v>
      </c>
      <c r="S21" s="93">
        <f>IF('PRORAČUN AMORTIZACIJE'!S23=0,0,IF(S$15&lt;=$F$11,IF($D$3=S$14,$C21*$D21/12*(13-$C$3),IF(S$14&gt;$D$3,IF($C21-SUM($E21:R21)&lt;$C21*$D21,$C21-SUM($E21:R21),$C21*$D21),0)),0))</f>
        <v>0</v>
      </c>
      <c r="T21" s="93">
        <f>IF('PRORAČUN AMORTIZACIJE'!T23=0,0,IF(T$15&lt;=$F$11,IF($D$3=T$14,$C21*$D21/12*(13-$C$3),IF(T$14&gt;$D$3,IF($C21-SUM($E21:S21)&lt;$C21*$D21,$C21-SUM($E21:S21),$C21*$D21),0)),0))</f>
        <v>0</v>
      </c>
      <c r="U21" s="93">
        <f>IF('PRORAČUN AMORTIZACIJE'!U23=0,0,IF(U$15&lt;=$F$11,IF($D$3=U$14,$C21*$D21/12*(13-$C$3),IF(U$14&gt;$D$3,IF($C21-SUM($E21:T21)&lt;$C21*$D21,$C21-SUM($E21:T21),$C21*$D21),0)),0))</f>
        <v>0</v>
      </c>
      <c r="V21" s="93">
        <f>IF('PRORAČUN AMORTIZACIJE'!V23=0,0,IF(V$15&lt;=$F$11,IF($D$3=V$14,$C21*$D21/12*(13-$C$3),IF(V$14&gt;$D$3,IF($C21-SUM($E21:U21)&lt;$C21*$D21,$C21-SUM($E21:U21),$C21*$D21),0)),0))</f>
        <v>0</v>
      </c>
      <c r="W21" s="93">
        <f>IF('PRORAČUN AMORTIZACIJE'!W23=0,0,IF(W$15&lt;=$F$11,IF($D$3=W$14,$C21*$D21/12*(13-$C$3),IF(W$14&gt;$D$3,IF($C21-SUM($E21:V21)&lt;$C21*$D21,$C21-SUM($E21:V21),$C21*$D21),0)),0))</f>
        <v>0</v>
      </c>
      <c r="X21" s="93">
        <f>IF('PRORAČUN AMORTIZACIJE'!X23=0,0,IF(X$15&lt;=$F$11,IF($D$3=X$14,$C21*$D21/12*(13-$C$3),IF(X$14&gt;$D$3,IF($C21-SUM($E21:W21)&lt;$C21*$D21,$C21-SUM($E21:W21),$C21*$D21),0)),0))</f>
        <v>0</v>
      </c>
      <c r="Y21" s="95">
        <f>C21-SUM(E21:X21)</f>
        <v>0</v>
      </c>
    </row>
    <row r="22" spans="1:25" s="100" customFormat="1" ht="13.5" x14ac:dyDescent="0.25">
      <c r="A22" s="96" t="str">
        <f>'PRORAČUN AMORTIZACIJE'!A24</f>
        <v>2. OPREMA</v>
      </c>
      <c r="B22" s="97"/>
      <c r="C22" s="590"/>
      <c r="D22" s="590"/>
      <c r="E22" s="590"/>
      <c r="F22" s="590"/>
      <c r="G22" s="590"/>
      <c r="H22" s="590"/>
      <c r="I22" s="590"/>
      <c r="J22" s="590"/>
      <c r="K22" s="590"/>
      <c r="L22" s="590"/>
      <c r="M22" s="590"/>
      <c r="N22" s="590"/>
      <c r="O22" s="590"/>
      <c r="P22" s="590"/>
      <c r="Q22" s="590"/>
      <c r="R22" s="590"/>
      <c r="S22" s="590"/>
      <c r="T22" s="590"/>
      <c r="U22" s="590"/>
      <c r="V22" s="590"/>
      <c r="W22" s="590"/>
      <c r="X22" s="591"/>
      <c r="Y22" s="99"/>
    </row>
    <row r="23" spans="1:25" x14ac:dyDescent="0.2">
      <c r="A23" s="592">
        <f>'PRORAČUN AMORTIZACIJE'!A25</f>
        <v>0</v>
      </c>
      <c r="B23" s="593"/>
      <c r="C23" s="93">
        <f>'STRUKTURA I IZVORI ULAGANJA'!H13</f>
        <v>0</v>
      </c>
      <c r="D23" s="98">
        <f>'PRORAČUN AMORTIZACIJE'!D25</f>
        <v>0</v>
      </c>
      <c r="E23" s="93">
        <f>IF('PRORAČUN AMORTIZACIJE'!E25=0,0,IF($D$3=E$14,$C23*$D23/12*(13-$C$3),IF(E$14&gt;$D$3,$C23*$D23,0)))</f>
        <v>0</v>
      </c>
      <c r="F23" s="93">
        <f>IF('PRORAČUN AMORTIZACIJE'!F25=0,0,IF($D$3=F$14,$C23*$D23/12*(13-$C$3),IF(F$14&gt;$D$3,IF($C23-SUM($E23)&lt;$C23*$D23,$C23-SUM($E23),$C23*$D23),0)))</f>
        <v>0</v>
      </c>
      <c r="G23" s="93">
        <f>IF('PRORAČUN AMORTIZACIJE'!G25=0,0,IF($D$3=G$14,$C23*$D23/12*(13-$C$3),IF(G$14&gt;$D$3,IF($C23-SUM($E23:F23)&lt;$C23*$D23,$C23-SUM($E23:F23),$C23*$D23),0)))</f>
        <v>0</v>
      </c>
      <c r="H23" s="93">
        <f>IF('PRORAČUN AMORTIZACIJE'!H25=0,0,IF($D$3=H$14,$C23*$D23/12*(13-$C$3),IF(H$14&gt;$D$3,IF($C23-SUM($E23:G23)&lt;$C23*$D23,$C23-SUM($E23:G23),$C23*$D23),0)))</f>
        <v>0</v>
      </c>
      <c r="I23" s="93">
        <f>IF('PRORAČUN AMORTIZACIJE'!I25=0,0,IF($D$3=I$14,$C23*$D23/12*(13-$C$3),IF(I$14&gt;$D$3,IF($C23-SUM($E23:H23)&lt;$C23*$D23,$C23-SUM($E23:H23),$C23*$D23),0)))</f>
        <v>0</v>
      </c>
      <c r="J23" s="93">
        <f>IF('PRORAČUN AMORTIZACIJE'!J25=0,0,IF(J$15&lt;=$F$11,IF($D$3=J$14,$C23*$D23/12*(13-$C$3),IF(J$14&gt;$D$3,IF($C23-SUM($E23:I23)&lt;$C23*$D23,$C23-SUM($E23:I23),$C23*$D23),0)),0))</f>
        <v>0</v>
      </c>
      <c r="K23" s="93">
        <f>IF('PRORAČUN AMORTIZACIJE'!K25=0,0,IF($J$15&lt;=$F$11,IF($D$3=K$14,$C23*$D23/12*(13-$C$3),IF(K$14&gt;$D$3,IF($C23-SUM($E23:J23)&lt;$C23*$D23,$C23-SUM($E23:J23),$C23*$D23),0)),0))</f>
        <v>0</v>
      </c>
      <c r="L23" s="93">
        <f>IF('PRORAČUN AMORTIZACIJE'!L25=0,0,IF($J$15&lt;=$F$11,IF($D$3=L$14,$C23*$D23/12*(13-$C$3),IF(L$14&gt;$D$3,IF($C23-SUM($E23:K23)&lt;$C23*$D23,$C23-SUM($E23:K23),$C23*$D23),0)),0))</f>
        <v>0</v>
      </c>
      <c r="M23" s="93">
        <f>IF('PRORAČUN AMORTIZACIJE'!M25=0,0,IF($J$15&lt;=$F$11,IF($D$3=M$14,$C23*$D23/12*(13-$C$3),IF(M$14&gt;$D$3,IF($C23-SUM($E23:L23)&lt;$C23*$D23,$C23-SUM($E23:L23),$C23*$D23),0)),0))</f>
        <v>0</v>
      </c>
      <c r="N23" s="93">
        <f>IF('PRORAČUN AMORTIZACIJE'!N25=0,0,IF($J$15&lt;=$F$11,IF($D$3=N$14,$C23*$D23/12*(13-$C$3),IF(N$14&gt;$D$3,IF($C23-SUM($E23:M23)&lt;$C23*$D23,$C23-SUM($E23:M23),$C23*$D23),0)),0))</f>
        <v>0</v>
      </c>
      <c r="O23" s="93">
        <f>IF('PRORAČUN AMORTIZACIJE'!O25=0,0,IF($J$15&lt;=$F$11,IF($D$3=O$14,$C23*$D23/12*(13-$C$3),IF(O$14&gt;$D$3,IF($C23-SUM($E23:N23)&lt;$C23*$D23,$C23-SUM($E23:N23),$C23*$D23),0)),0))</f>
        <v>0</v>
      </c>
      <c r="P23" s="93">
        <f>IF('PRORAČUN AMORTIZACIJE'!P25=0,0,IF($J$15&lt;=$F$11,IF($D$3=P$14,$C23*$D23/12*(13-$C$3),IF(P$14&gt;$D$3,IF($C23-SUM($E23:O23)&lt;$C23*$D23,$C23-SUM($E23:O23),$C23*$D23),0)),0))</f>
        <v>0</v>
      </c>
      <c r="Q23" s="93">
        <f>IF('PRORAČUN AMORTIZACIJE'!Q25=0,0,IF($J$15&lt;=$F$11,IF($D$3=Q$14,$C23*$D23/12*(13-$C$3),IF(Q$14&gt;$D$3,IF($C23-SUM($E23:P23)&lt;$C23*$D23,$C23-SUM($E23:P23),$C23*$D23),0)),0))</f>
        <v>0</v>
      </c>
      <c r="R23" s="93">
        <f>IF('PRORAČUN AMORTIZACIJE'!R25=0,0,IF($J$15&lt;=$F$11,IF($D$3=R$14,$C23*$D23/12*(13-$C$3),IF(R$14&gt;$D$3,IF($C23-SUM($E23:Q23)&lt;$C23*$D23,$C23-SUM($E23:Q23),$C23*$D23),0)),0))</f>
        <v>0</v>
      </c>
      <c r="S23" s="93">
        <f>IF('PRORAČUN AMORTIZACIJE'!S25=0,0,IF($J$15&lt;=$F$11,IF($D$3=S$14,$C23*$D23/12*(13-$C$3),IF(S$14&gt;$D$3,IF($C23-SUM($E23:R23)&lt;$C23*$D23,$C23-SUM($E23:R23),$C23*$D23),0)),0))</f>
        <v>0</v>
      </c>
      <c r="T23" s="93">
        <f>IF('PRORAČUN AMORTIZACIJE'!T25=0,0,IF($J$15&lt;=$F$11,IF($D$3=T$14,$C23*$D23/12*(13-$C$3),IF(T$14&gt;$D$3,IF($C23-SUM($E23:S23)&lt;$C23*$D23,$C23-SUM($E23:S23),$C23*$D23),0)),0))</f>
        <v>0</v>
      </c>
      <c r="U23" s="93">
        <f>IF('PRORAČUN AMORTIZACIJE'!U25=0,0,IF($J$15&lt;=$F$11,IF($D$3=U$14,$C23*$D23/12*(13-$C$3),IF(U$14&gt;$D$3,IF($C23-SUM($E23:T23)&lt;$C23*$D23,$C23-SUM($E23:T23),$C23*$D23),0)),0))</f>
        <v>0</v>
      </c>
      <c r="V23" s="93">
        <f>IF('PRORAČUN AMORTIZACIJE'!V25=0,0,IF($J$15&lt;=$F$11,IF($D$3=V$14,$C23*$D23/12*(13-$C$3),IF(V$14&gt;$D$3,IF($C23-SUM($E23:U23)&lt;$C23*$D23,$C23-SUM($E23:U23),$C23*$D23),0)),0))</f>
        <v>0</v>
      </c>
      <c r="W23" s="93">
        <f>IF('PRORAČUN AMORTIZACIJE'!W25=0,0,IF($J$15&lt;=$F$11,IF($D$3=W$14,$C23*$D23/12*(13-$C$3),IF(W$14&gt;$D$3,IF($C23-SUM($E23:V23)&lt;$C23*$D23,$C23-SUM($E23:V23),$C23*$D23),0)),0))</f>
        <v>0</v>
      </c>
      <c r="X23" s="93">
        <f>IF('PRORAČUN AMORTIZACIJE'!X25=0,0,IF($J$15&lt;=$F$11,IF($D$3=X$14,$C23*$D23/12*(13-$C$3),IF(X$14&gt;$D$3,IF($C23-SUM($E23:W23)&lt;$C23*$D23,$C23-SUM($E23:W23),$C23*$D23),0)),0))</f>
        <v>0</v>
      </c>
      <c r="Y23" s="95">
        <f>C23-SUM(E23:X23)</f>
        <v>0</v>
      </c>
    </row>
    <row r="24" spans="1:25" x14ac:dyDescent="0.2">
      <c r="A24" s="592">
        <f>'PRORAČUN AMORTIZACIJE'!A26</f>
        <v>0</v>
      </c>
      <c r="B24" s="593"/>
      <c r="C24" s="93">
        <f>'STRUKTURA I IZVORI ULAGANJA'!H14</f>
        <v>0</v>
      </c>
      <c r="D24" s="98">
        <f>'PRORAČUN AMORTIZACIJE'!D26</f>
        <v>0</v>
      </c>
      <c r="E24" s="93">
        <f>IF('PRORAČUN AMORTIZACIJE'!E26=0,0,IF($D$3=E$14,$C24*$D24/12*(13-$C$3),IF(E$14&gt;$D$3,$C24*$D24,0)))</f>
        <v>0</v>
      </c>
      <c r="F24" s="93">
        <f>IF('PRORAČUN AMORTIZACIJE'!F26=0,0,IF($D$3=F$14,$C24*$D24/12*(13-$C$3),IF(F$14&gt;$D$3,IF($C24-SUM($E24)&lt;$C24*$D24,$C24-SUM($E24),$C24*$D24),0)))</f>
        <v>0</v>
      </c>
      <c r="G24" s="93">
        <f>IF('PRORAČUN AMORTIZACIJE'!G26=0,0,IF($D$3=G$14,$C24*$D24/12*(13-$C$3),IF(G$14&gt;$D$3,IF($C24-SUM($E24:F24)&lt;$C24*$D24,$C24-SUM($E24:F24),$C24*$D24),0)))</f>
        <v>0</v>
      </c>
      <c r="H24" s="93">
        <f>IF('PRORAČUN AMORTIZACIJE'!H26=0,0,IF($D$3=H$14,$C24*$D24/12*(13-$C$3),IF(H$14&gt;$D$3,IF($C24-SUM($E24:G24)&lt;$C24*$D24,$C24-SUM($E24:G24),$C24*$D24),0)))</f>
        <v>0</v>
      </c>
      <c r="I24" s="93">
        <f>IF('PRORAČUN AMORTIZACIJE'!I26=0,0,IF($D$3=I$14,$C24*$D24/12*(13-$C$3),IF(I$14&gt;$D$3,IF($C24-SUM($E24:H24)&lt;$C24*$D24,$C24-SUM($E24:H24),$C24*$D24),0)))</f>
        <v>0</v>
      </c>
      <c r="J24" s="93">
        <f>IF('PRORAČUN AMORTIZACIJE'!J26=0,0,IF(J$15&lt;=$F$11,IF($D$3=J$14,$C24*$D24/12*(13-$C$3),IF(J$14&gt;$D$3,IF($C24-SUM($E24:I24)&lt;$C24*$D24,$C24-SUM($E24:I24),$C24*$D24),0)),0))</f>
        <v>0</v>
      </c>
      <c r="K24" s="93">
        <f>IF('PRORAČUN AMORTIZACIJE'!K26=0,0,IF($J$15&lt;=$F$11,IF($D$3=K$14,$C24*$D24/12*(13-$C$3),IF(K$14&gt;$D$3,IF($C24-SUM($E24:J24)&lt;$C24*$D24,$C24-SUM($E24:J24),$C24*$D24),0)),0))</f>
        <v>0</v>
      </c>
      <c r="L24" s="93">
        <f>IF('PRORAČUN AMORTIZACIJE'!L26=0,0,IF($J$15&lt;=$F$11,IF($D$3=L$14,$C24*$D24/12*(13-$C$3),IF(L$14&gt;$D$3,IF($C24-SUM($E24:K24)&lt;$C24*$D24,$C24-SUM($E24:K24),$C24*$D24),0)),0))</f>
        <v>0</v>
      </c>
      <c r="M24" s="93">
        <f>IF('PRORAČUN AMORTIZACIJE'!M26=0,0,IF($J$15&lt;=$F$11,IF($D$3=M$14,$C24*$D24/12*(13-$C$3),IF(M$14&gt;$D$3,IF($C24-SUM($E24:L24)&lt;$C24*$D24,$C24-SUM($E24:L24),$C24*$D24),0)),0))</f>
        <v>0</v>
      </c>
      <c r="N24" s="93">
        <f>IF('PRORAČUN AMORTIZACIJE'!N26=0,0,IF($J$15&lt;=$F$11,IF($D$3=N$14,$C24*$D24/12*(13-$C$3),IF(N$14&gt;$D$3,IF($C24-SUM($E24:M24)&lt;$C24*$D24,$C24-SUM($E24:M24),$C24*$D24),0)),0))</f>
        <v>0</v>
      </c>
      <c r="O24" s="93">
        <f>IF('PRORAČUN AMORTIZACIJE'!O26=0,0,IF($J$15&lt;=$F$11,IF($D$3=O$14,$C24*$D24/12*(13-$C$3),IF(O$14&gt;$D$3,IF($C24-SUM($E24:N24)&lt;$C24*$D24,$C24-SUM($E24:N24),$C24*$D24),0)),0))</f>
        <v>0</v>
      </c>
      <c r="P24" s="93">
        <f>IF('PRORAČUN AMORTIZACIJE'!P26=0,0,IF($J$15&lt;=$F$11,IF($D$3=P$14,$C24*$D24/12*(13-$C$3),IF(P$14&gt;$D$3,IF($C24-SUM($E24:O24)&lt;$C24*$D24,$C24-SUM($E24:O24),$C24*$D24),0)),0))</f>
        <v>0</v>
      </c>
      <c r="Q24" s="93">
        <f>IF('PRORAČUN AMORTIZACIJE'!Q26=0,0,IF($J$15&lt;=$F$11,IF($D$3=Q$14,$C24*$D24/12*(13-$C$3),IF(Q$14&gt;$D$3,IF($C24-SUM($E24:P24)&lt;$C24*$D24,$C24-SUM($E24:P24),$C24*$D24),0)),0))</f>
        <v>0</v>
      </c>
      <c r="R24" s="93">
        <f>IF('PRORAČUN AMORTIZACIJE'!R26=0,0,IF($J$15&lt;=$F$11,IF($D$3=R$14,$C24*$D24/12*(13-$C$3),IF(R$14&gt;$D$3,IF($C24-SUM($E24:Q24)&lt;$C24*$D24,$C24-SUM($E24:Q24),$C24*$D24),0)),0))</f>
        <v>0</v>
      </c>
      <c r="S24" s="93">
        <f>IF('PRORAČUN AMORTIZACIJE'!S26=0,0,IF($J$15&lt;=$F$11,IF($D$3=S$14,$C24*$D24/12*(13-$C$3),IF(S$14&gt;$D$3,IF($C24-SUM($E24:R24)&lt;$C24*$D24,$C24-SUM($E24:R24),$C24*$D24),0)),0))</f>
        <v>0</v>
      </c>
      <c r="T24" s="93">
        <f>IF('PRORAČUN AMORTIZACIJE'!T26=0,0,IF($J$15&lt;=$F$11,IF($D$3=T$14,$C24*$D24/12*(13-$C$3),IF(T$14&gt;$D$3,IF($C24-SUM($E24:S24)&lt;$C24*$D24,$C24-SUM($E24:S24),$C24*$D24),0)),0))</f>
        <v>0</v>
      </c>
      <c r="U24" s="93">
        <f>IF('PRORAČUN AMORTIZACIJE'!U26=0,0,IF($J$15&lt;=$F$11,IF($D$3=U$14,$C24*$D24/12*(13-$C$3),IF(U$14&gt;$D$3,IF($C24-SUM($E24:T24)&lt;$C24*$D24,$C24-SUM($E24:T24),$C24*$D24),0)),0))</f>
        <v>0</v>
      </c>
      <c r="V24" s="93">
        <f>IF('PRORAČUN AMORTIZACIJE'!V26=0,0,IF($J$15&lt;=$F$11,IF($D$3=V$14,$C24*$D24/12*(13-$C$3),IF(V$14&gt;$D$3,IF($C24-SUM($E24:U24)&lt;$C24*$D24,$C24-SUM($E24:U24),$C24*$D24),0)),0))</f>
        <v>0</v>
      </c>
      <c r="W24" s="93">
        <f>IF('PRORAČUN AMORTIZACIJE'!W26=0,0,IF($J$15&lt;=$F$11,IF($D$3=W$14,$C24*$D24/12*(13-$C$3),IF(W$14&gt;$D$3,IF($C24-SUM($E24:V24)&lt;$C24*$D24,$C24-SUM($E24:V24),$C24*$D24),0)),0))</f>
        <v>0</v>
      </c>
      <c r="X24" s="93">
        <f>IF('PRORAČUN AMORTIZACIJE'!X26=0,0,IF($J$15&lt;=$F$11,IF($D$3=X$14,$C24*$D24/12*(13-$C$3),IF(X$14&gt;$D$3,IF($C24-SUM($E24:W24)&lt;$C24*$D24,$C24-SUM($E24:W24),$C24*$D24),0)),0))</f>
        <v>0</v>
      </c>
      <c r="Y24" s="95">
        <f>C24-SUM(E24:X24)</f>
        <v>0</v>
      </c>
    </row>
    <row r="25" spans="1:25" x14ac:dyDescent="0.2">
      <c r="A25" s="592">
        <f>'PRORAČUN AMORTIZACIJE'!A27</f>
        <v>0</v>
      </c>
      <c r="B25" s="593"/>
      <c r="C25" s="93">
        <f>'STRUKTURA I IZVORI ULAGANJA'!H15</f>
        <v>0</v>
      </c>
      <c r="D25" s="98">
        <f>'PRORAČUN AMORTIZACIJE'!D27</f>
        <v>0</v>
      </c>
      <c r="E25" s="93">
        <f>IF('PRORAČUN AMORTIZACIJE'!E27=0,0,IF($D$3=E$14,$C25*$D25/12*(13-$C$3),IF(E$14&gt;$D$3,$C25*$D25,0)))</f>
        <v>0</v>
      </c>
      <c r="F25" s="93">
        <f>IF('PRORAČUN AMORTIZACIJE'!F27=0,0,IF($D$3=F$14,$C25*$D25/12*(13-$C$3),IF(F$14&gt;$D$3,IF($C25-SUM($E25)&lt;$C25*$D25,$C25-SUM($E25),$C25*$D25),0)))</f>
        <v>0</v>
      </c>
      <c r="G25" s="93">
        <f>IF('PRORAČUN AMORTIZACIJE'!G27=0,0,IF($D$3=G$14,$C25*$D25/12*(13-$C$3),IF(G$14&gt;$D$3,IF($C25-SUM($E25:F25)&lt;$C25*$D25,$C25-SUM($E25:F25),$C25*$D25),0)))</f>
        <v>0</v>
      </c>
      <c r="H25" s="93">
        <f>IF('PRORAČUN AMORTIZACIJE'!H27=0,0,IF($D$3=H$14,$C25*$D25/12*(13-$C$3),IF(H$14&gt;$D$3,IF($C25-SUM($E25:G25)&lt;$C25*$D25,$C25-SUM($E25:G25),$C25*$D25),0)))</f>
        <v>0</v>
      </c>
      <c r="I25" s="93">
        <f>IF('PRORAČUN AMORTIZACIJE'!I27=0,0,IF($D$3=I$14,$C25*$D25/12*(13-$C$3),IF(I$14&gt;$D$3,IF($C25-SUM($E25:H25)&lt;$C25*$D25,$C25-SUM($E25:H25),$C25*$D25),0)))</f>
        <v>0</v>
      </c>
      <c r="J25" s="93">
        <f>IF('PRORAČUN AMORTIZACIJE'!J27=0,0,IF(J$15&lt;=$F$11,IF($D$3=J$14,$C25*$D25/12*(13-$C$3),IF(J$14&gt;$D$3,IF($C25-SUM($E25:I25)&lt;$C25*$D25,$C25-SUM($E25:I25),$C25*$D25),0)),0))</f>
        <v>0</v>
      </c>
      <c r="K25" s="93">
        <f>IF('PRORAČUN AMORTIZACIJE'!K27=0,0,IF($J$15&lt;=$F$11,IF($D$3=K$14,$C25*$D25/12*(13-$C$3),IF(K$14&gt;$D$3,IF($C25-SUM($E25:J25)&lt;$C25*$D25,$C25-SUM($E25:J25),$C25*$D25),0)),0))</f>
        <v>0</v>
      </c>
      <c r="L25" s="93">
        <f>IF('PRORAČUN AMORTIZACIJE'!L27=0,0,IF($J$15&lt;=$F$11,IF($D$3=L$14,$C25*$D25/12*(13-$C$3),IF(L$14&gt;$D$3,IF($C25-SUM($E25:K25)&lt;$C25*$D25,$C25-SUM($E25:K25),$C25*$D25),0)),0))</f>
        <v>0</v>
      </c>
      <c r="M25" s="93">
        <f>IF('PRORAČUN AMORTIZACIJE'!M27=0,0,IF($J$15&lt;=$F$11,IF($D$3=M$14,$C25*$D25/12*(13-$C$3),IF(M$14&gt;$D$3,IF($C25-SUM($E25:L25)&lt;$C25*$D25,$C25-SUM($E25:L25),$C25*$D25),0)),0))</f>
        <v>0</v>
      </c>
      <c r="N25" s="93">
        <f>IF('PRORAČUN AMORTIZACIJE'!N27=0,0,IF($J$15&lt;=$F$11,IF($D$3=N$14,$C25*$D25/12*(13-$C$3),IF(N$14&gt;$D$3,IF($C25-SUM($E25:M25)&lt;$C25*$D25,$C25-SUM($E25:M25),$C25*$D25),0)),0))</f>
        <v>0</v>
      </c>
      <c r="O25" s="93">
        <f>IF('PRORAČUN AMORTIZACIJE'!O27=0,0,IF($J$15&lt;=$F$11,IF($D$3=O$14,$C25*$D25/12*(13-$C$3),IF(O$14&gt;$D$3,IF($C25-SUM($E25:N25)&lt;$C25*$D25,$C25-SUM($E25:N25),$C25*$D25),0)),0))</f>
        <v>0</v>
      </c>
      <c r="P25" s="93">
        <f>IF('PRORAČUN AMORTIZACIJE'!P27=0,0,IF($J$15&lt;=$F$11,IF($D$3=P$14,$C25*$D25/12*(13-$C$3),IF(P$14&gt;$D$3,IF($C25-SUM($E25:O25)&lt;$C25*$D25,$C25-SUM($E25:O25),$C25*$D25),0)),0))</f>
        <v>0</v>
      </c>
      <c r="Q25" s="93">
        <f>IF('PRORAČUN AMORTIZACIJE'!Q27=0,0,IF($J$15&lt;=$F$11,IF($D$3=Q$14,$C25*$D25/12*(13-$C$3),IF(Q$14&gt;$D$3,IF($C25-SUM($E25:P25)&lt;$C25*$D25,$C25-SUM($E25:P25),$C25*$D25),0)),0))</f>
        <v>0</v>
      </c>
      <c r="R25" s="93">
        <f>IF('PRORAČUN AMORTIZACIJE'!R27=0,0,IF($J$15&lt;=$F$11,IF($D$3=R$14,$C25*$D25/12*(13-$C$3),IF(R$14&gt;$D$3,IF($C25-SUM($E25:Q25)&lt;$C25*$D25,$C25-SUM($E25:Q25),$C25*$D25),0)),0))</f>
        <v>0</v>
      </c>
      <c r="S25" s="93">
        <f>IF('PRORAČUN AMORTIZACIJE'!S27=0,0,IF($J$15&lt;=$F$11,IF($D$3=S$14,$C25*$D25/12*(13-$C$3),IF(S$14&gt;$D$3,IF($C25-SUM($E25:R25)&lt;$C25*$D25,$C25-SUM($E25:R25),$C25*$D25),0)),0))</f>
        <v>0</v>
      </c>
      <c r="T25" s="93">
        <f>IF('PRORAČUN AMORTIZACIJE'!T27=0,0,IF($J$15&lt;=$F$11,IF($D$3=T$14,$C25*$D25/12*(13-$C$3),IF(T$14&gt;$D$3,IF($C25-SUM($E25:S25)&lt;$C25*$D25,$C25-SUM($E25:S25),$C25*$D25),0)),0))</f>
        <v>0</v>
      </c>
      <c r="U25" s="93">
        <f>IF('PRORAČUN AMORTIZACIJE'!U27=0,0,IF($J$15&lt;=$F$11,IF($D$3=U$14,$C25*$D25/12*(13-$C$3),IF(U$14&gt;$D$3,IF($C25-SUM($E25:T25)&lt;$C25*$D25,$C25-SUM($E25:T25),$C25*$D25),0)),0))</f>
        <v>0</v>
      </c>
      <c r="V25" s="93">
        <f>IF('PRORAČUN AMORTIZACIJE'!V27=0,0,IF($J$15&lt;=$F$11,IF($D$3=V$14,$C25*$D25/12*(13-$C$3),IF(V$14&gt;$D$3,IF($C25-SUM($E25:U25)&lt;$C25*$D25,$C25-SUM($E25:U25),$C25*$D25),0)),0))</f>
        <v>0</v>
      </c>
      <c r="W25" s="93">
        <f>IF('PRORAČUN AMORTIZACIJE'!W27=0,0,IF($J$15&lt;=$F$11,IF($D$3=W$14,$C25*$D25/12*(13-$C$3),IF(W$14&gt;$D$3,IF($C25-SUM($E25:V25)&lt;$C25*$D25,$C25-SUM($E25:V25),$C25*$D25),0)),0))</f>
        <v>0</v>
      </c>
      <c r="X25" s="93">
        <f>IF('PRORAČUN AMORTIZACIJE'!X27=0,0,IF($J$15&lt;=$F$11,IF($D$3=X$14,$C25*$D25/12*(13-$C$3),IF(X$14&gt;$D$3,IF($C25-SUM($E25:W25)&lt;$C25*$D25,$C25-SUM($E25:W25),$C25*$D25),0)),0))</f>
        <v>0</v>
      </c>
      <c r="Y25" s="95">
        <f>C25-SUM(E25:X25)</f>
        <v>0</v>
      </c>
    </row>
    <row r="26" spans="1:25" x14ac:dyDescent="0.2">
      <c r="A26" s="592">
        <f>'PRORAČUN AMORTIZACIJE'!A28</f>
        <v>0</v>
      </c>
      <c r="B26" s="593"/>
      <c r="C26" s="93">
        <f>'STRUKTURA I IZVORI ULAGANJA'!H16</f>
        <v>0</v>
      </c>
      <c r="D26" s="98">
        <f>'PRORAČUN AMORTIZACIJE'!D28</f>
        <v>0</v>
      </c>
      <c r="E26" s="93">
        <f>IF('PRORAČUN AMORTIZACIJE'!E28=0,0,IF($D$3=E$14,$C26*$D26/12*(13-$C$3),IF(E$14&gt;$D$3,$C26*$D26,0)))</f>
        <v>0</v>
      </c>
      <c r="F26" s="93">
        <f>IF('PRORAČUN AMORTIZACIJE'!F28=0,0,IF($D$3=F$14,$C26*$D26/12*(13-$C$3),IF(F$14&gt;$D$3,IF($C26-SUM($E26)&lt;$C26*$D26,$C26-SUM($E26),$C26*$D26),0)))</f>
        <v>0</v>
      </c>
      <c r="G26" s="93">
        <f>IF('PRORAČUN AMORTIZACIJE'!G28=0,0,IF($D$3=G$14,$C26*$D26/12*(13-$C$3),IF(G$14&gt;$D$3,IF($C26-SUM($E26:F26)&lt;$C26*$D26,$C26-SUM($E26:F26),$C26*$D26),0)))</f>
        <v>0</v>
      </c>
      <c r="H26" s="93">
        <f>IF('PRORAČUN AMORTIZACIJE'!H28=0,0,IF($D$3=H$14,$C26*$D26/12*(13-$C$3),IF(H$14&gt;$D$3,IF($C26-SUM($E26:G26)&lt;$C26*$D26,$C26-SUM($E26:G26),$C26*$D26),0)))</f>
        <v>0</v>
      </c>
      <c r="I26" s="93">
        <f>IF('PRORAČUN AMORTIZACIJE'!I28=0,0,IF($D$3=I$14,$C26*$D26/12*(13-$C$3),IF(I$14&gt;$D$3,IF($C26-SUM($E26:H26)&lt;$C26*$D26,$C26-SUM($E26:H26),$C26*$D26),0)))</f>
        <v>0</v>
      </c>
      <c r="J26" s="93">
        <f>IF('PRORAČUN AMORTIZACIJE'!J28=0,0,IF(J$15&lt;=$F$11,IF($D$3=J$14,$C26*$D26/12*(13-$C$3),IF(J$14&gt;$D$3,IF($C26-SUM($E26:I26)&lt;$C26*$D26,$C26-SUM($E26:I26),$C26*$D26),0)),0))</f>
        <v>0</v>
      </c>
      <c r="K26" s="93">
        <f>IF('PRORAČUN AMORTIZACIJE'!K28=0,0,IF($J$15&lt;=$F$11,IF($D$3=K$14,$C26*$D26/12*(13-$C$3),IF(K$14&gt;$D$3,IF($C26-SUM($E26:J26)&lt;$C26*$D26,$C26-SUM($E26:J26),$C26*$D26),0)),0))</f>
        <v>0</v>
      </c>
      <c r="L26" s="93">
        <f>IF('PRORAČUN AMORTIZACIJE'!L28=0,0,IF($J$15&lt;=$F$11,IF($D$3=L$14,$C26*$D26/12*(13-$C$3),IF(L$14&gt;$D$3,IF($C26-SUM($E26:K26)&lt;$C26*$D26,$C26-SUM($E26:K26),$C26*$D26),0)),0))</f>
        <v>0</v>
      </c>
      <c r="M26" s="93">
        <f>IF('PRORAČUN AMORTIZACIJE'!M28=0,0,IF($J$15&lt;=$F$11,IF($D$3=M$14,$C26*$D26/12*(13-$C$3),IF(M$14&gt;$D$3,IF($C26-SUM($E26:L26)&lt;$C26*$D26,$C26-SUM($E26:L26),$C26*$D26),0)),0))</f>
        <v>0</v>
      </c>
      <c r="N26" s="93">
        <f>IF('PRORAČUN AMORTIZACIJE'!N28=0,0,IF($J$15&lt;=$F$11,IF($D$3=N$14,$C26*$D26/12*(13-$C$3),IF(N$14&gt;$D$3,IF($C26-SUM($E26:M26)&lt;$C26*$D26,$C26-SUM($E26:M26),$C26*$D26),0)),0))</f>
        <v>0</v>
      </c>
      <c r="O26" s="93">
        <f>IF('PRORAČUN AMORTIZACIJE'!O28=0,0,IF($J$15&lt;=$F$11,IF($D$3=O$14,$C26*$D26/12*(13-$C$3),IF(O$14&gt;$D$3,IF($C26-SUM($E26:N26)&lt;$C26*$D26,$C26-SUM($E26:N26),$C26*$D26),0)),0))</f>
        <v>0</v>
      </c>
      <c r="P26" s="93">
        <f>IF('PRORAČUN AMORTIZACIJE'!P28=0,0,IF($J$15&lt;=$F$11,IF($D$3=P$14,$C26*$D26/12*(13-$C$3),IF(P$14&gt;$D$3,IF($C26-SUM($E26:O26)&lt;$C26*$D26,$C26-SUM($E26:O26),$C26*$D26),0)),0))</f>
        <v>0</v>
      </c>
      <c r="Q26" s="93">
        <f>IF('PRORAČUN AMORTIZACIJE'!Q28=0,0,IF($J$15&lt;=$F$11,IF($D$3=Q$14,$C26*$D26/12*(13-$C$3),IF(Q$14&gt;$D$3,IF($C26-SUM($E26:P26)&lt;$C26*$D26,$C26-SUM($E26:P26),$C26*$D26),0)),0))</f>
        <v>0</v>
      </c>
      <c r="R26" s="93">
        <f>IF('PRORAČUN AMORTIZACIJE'!R28=0,0,IF($J$15&lt;=$F$11,IF($D$3=R$14,$C26*$D26/12*(13-$C$3),IF(R$14&gt;$D$3,IF($C26-SUM($E26:Q26)&lt;$C26*$D26,$C26-SUM($E26:Q26),$C26*$D26),0)),0))</f>
        <v>0</v>
      </c>
      <c r="S26" s="93">
        <f>IF('PRORAČUN AMORTIZACIJE'!S28=0,0,IF($J$15&lt;=$F$11,IF($D$3=S$14,$C26*$D26/12*(13-$C$3),IF(S$14&gt;$D$3,IF($C26-SUM($E26:R26)&lt;$C26*$D26,$C26-SUM($E26:R26),$C26*$D26),0)),0))</f>
        <v>0</v>
      </c>
      <c r="T26" s="93">
        <f>IF('PRORAČUN AMORTIZACIJE'!T28=0,0,IF($J$15&lt;=$F$11,IF($D$3=T$14,$C26*$D26/12*(13-$C$3),IF(T$14&gt;$D$3,IF($C26-SUM($E26:S26)&lt;$C26*$D26,$C26-SUM($E26:S26),$C26*$D26),0)),0))</f>
        <v>0</v>
      </c>
      <c r="U26" s="93">
        <f>IF('PRORAČUN AMORTIZACIJE'!U28=0,0,IF($J$15&lt;=$F$11,IF($D$3=U$14,$C26*$D26/12*(13-$C$3),IF(U$14&gt;$D$3,IF($C26-SUM($E26:T26)&lt;$C26*$D26,$C26-SUM($E26:T26),$C26*$D26),0)),0))</f>
        <v>0</v>
      </c>
      <c r="V26" s="93">
        <f>IF('PRORAČUN AMORTIZACIJE'!V28=0,0,IF($J$15&lt;=$F$11,IF($D$3=V$14,$C26*$D26/12*(13-$C$3),IF(V$14&gt;$D$3,IF($C26-SUM($E26:U26)&lt;$C26*$D26,$C26-SUM($E26:U26),$C26*$D26),0)),0))</f>
        <v>0</v>
      </c>
      <c r="W26" s="93">
        <f>IF('PRORAČUN AMORTIZACIJE'!W28=0,0,IF($J$15&lt;=$F$11,IF($D$3=W$14,$C26*$D26/12*(13-$C$3),IF(W$14&gt;$D$3,IF($C26-SUM($E26:V26)&lt;$C26*$D26,$C26-SUM($E26:V26),$C26*$D26),0)),0))</f>
        <v>0</v>
      </c>
      <c r="X26" s="93">
        <f>IF('PRORAČUN AMORTIZACIJE'!X28=0,0,IF($J$15&lt;=$F$11,IF($D$3=X$14,$C26*$D26/12*(13-$C$3),IF(X$14&gt;$D$3,IF($C26-SUM($E26:W26)&lt;$C26*$D26,$C26-SUM($E26:W26),$C26*$D26),0)),0))</f>
        <v>0</v>
      </c>
      <c r="Y26" s="95">
        <f>C26-SUM(E26:X26)</f>
        <v>0</v>
      </c>
    </row>
    <row r="27" spans="1:25" x14ac:dyDescent="0.2">
      <c r="A27" s="592">
        <f>'PRORAČUN AMORTIZACIJE'!A29</f>
        <v>0</v>
      </c>
      <c r="B27" s="593"/>
      <c r="C27" s="93">
        <f>'STRUKTURA I IZVORI ULAGANJA'!H17</f>
        <v>0</v>
      </c>
      <c r="D27" s="98">
        <f>'PRORAČUN AMORTIZACIJE'!D29</f>
        <v>0</v>
      </c>
      <c r="E27" s="93">
        <f>IF('PRORAČUN AMORTIZACIJE'!E29=0,0,IF($D$3=E$14,$C27*$D27/12*(13-$C$3),IF(E$14&gt;$D$3,$C27*$D27,0)))</f>
        <v>0</v>
      </c>
      <c r="F27" s="93">
        <f>IF('PRORAČUN AMORTIZACIJE'!F29=0,0,IF($D$3=F$14,$C27*$D27/12*(13-$C$3),IF(F$14&gt;$D$3,IF($C27-SUM($E27)&lt;$C27*$D27,$C27-SUM($E27),$C27*$D27),0)))</f>
        <v>0</v>
      </c>
      <c r="G27" s="93">
        <f>IF('PRORAČUN AMORTIZACIJE'!G29=0,0,IF($D$3=G$14,$C27*$D27/12*(13-$C$3),IF(G$14&gt;$D$3,IF($C27-SUM($E27:F27)&lt;$C27*$D27,$C27-SUM($E27:F27),$C27*$D27),0)))</f>
        <v>0</v>
      </c>
      <c r="H27" s="93">
        <f>IF('PRORAČUN AMORTIZACIJE'!H29=0,0,IF($D$3=H$14,$C27*$D27/12*(13-$C$3),IF(H$14&gt;$D$3,IF($C27-SUM($E27:G27)&lt;$C27*$D27,$C27-SUM($E27:G27),$C27*$D27),0)))</f>
        <v>0</v>
      </c>
      <c r="I27" s="93">
        <f>IF('PRORAČUN AMORTIZACIJE'!I29=0,0,IF($D$3=I$14,$C27*$D27/12*(13-$C$3),IF(I$14&gt;$D$3,IF($C27-SUM($E27:H27)&lt;$C27*$D27,$C27-SUM($E27:H27),$C27*$D27),0)))</f>
        <v>0</v>
      </c>
      <c r="J27" s="93">
        <f>IF('PRORAČUN AMORTIZACIJE'!J29=0,0,IF(J$15&lt;=$F$11,IF($D$3=J$14,$C27*$D27/12*(13-$C$3),IF(J$14&gt;$D$3,IF($C27-SUM($E27:I27)&lt;$C27*$D27,$C27-SUM($E27:I27),$C27*$D27),0)),0))</f>
        <v>0</v>
      </c>
      <c r="K27" s="93">
        <f>IF('PRORAČUN AMORTIZACIJE'!K29=0,0,IF($J$15&lt;=$F$11,IF($D$3=K$14,$C27*$D27/12*(13-$C$3),IF(K$14&gt;$D$3,IF($C27-SUM($E27:J27)&lt;$C27*$D27,$C27-SUM($E27:J27),$C27*$D27),0)),0))</f>
        <v>0</v>
      </c>
      <c r="L27" s="93">
        <f>IF('PRORAČUN AMORTIZACIJE'!L29=0,0,IF($J$15&lt;=$F$11,IF($D$3=L$14,$C27*$D27/12*(13-$C$3),IF(L$14&gt;$D$3,IF($C27-SUM($E27:K27)&lt;$C27*$D27,$C27-SUM($E27:K27),$C27*$D27),0)),0))</f>
        <v>0</v>
      </c>
      <c r="M27" s="93">
        <f>IF('PRORAČUN AMORTIZACIJE'!M29=0,0,IF($J$15&lt;=$F$11,IF($D$3=M$14,$C27*$D27/12*(13-$C$3),IF(M$14&gt;$D$3,IF($C27-SUM($E27:L27)&lt;$C27*$D27,$C27-SUM($E27:L27),$C27*$D27),0)),0))</f>
        <v>0</v>
      </c>
      <c r="N27" s="93">
        <f>IF('PRORAČUN AMORTIZACIJE'!N29=0,0,IF($J$15&lt;=$F$11,IF($D$3=N$14,$C27*$D27/12*(13-$C$3),IF(N$14&gt;$D$3,IF($C27-SUM($E27:M27)&lt;$C27*$D27,$C27-SUM($E27:M27),$C27*$D27),0)),0))</f>
        <v>0</v>
      </c>
      <c r="O27" s="93">
        <f>IF('PRORAČUN AMORTIZACIJE'!O29=0,0,IF($J$15&lt;=$F$11,IF($D$3=O$14,$C27*$D27/12*(13-$C$3),IF(O$14&gt;$D$3,IF($C27-SUM($E27:N27)&lt;$C27*$D27,$C27-SUM($E27:N27),$C27*$D27),0)),0))</f>
        <v>0</v>
      </c>
      <c r="P27" s="93">
        <f>IF('PRORAČUN AMORTIZACIJE'!P29=0,0,IF($J$15&lt;=$F$11,IF($D$3=P$14,$C27*$D27/12*(13-$C$3),IF(P$14&gt;$D$3,IF($C27-SUM($E27:O27)&lt;$C27*$D27,$C27-SUM($E27:O27),$C27*$D27),0)),0))</f>
        <v>0</v>
      </c>
      <c r="Q27" s="93">
        <f>IF('PRORAČUN AMORTIZACIJE'!Q29=0,0,IF($J$15&lt;=$F$11,IF($D$3=Q$14,$C27*$D27/12*(13-$C$3),IF(Q$14&gt;$D$3,IF($C27-SUM($E27:P27)&lt;$C27*$D27,$C27-SUM($E27:P27),$C27*$D27),0)),0))</f>
        <v>0</v>
      </c>
      <c r="R27" s="93">
        <f>IF('PRORAČUN AMORTIZACIJE'!R29=0,0,IF($J$15&lt;=$F$11,IF($D$3=R$14,$C27*$D27/12*(13-$C$3),IF(R$14&gt;$D$3,IF($C27-SUM($E27:Q27)&lt;$C27*$D27,$C27-SUM($E27:Q27),$C27*$D27),0)),0))</f>
        <v>0</v>
      </c>
      <c r="S27" s="93">
        <f>IF('PRORAČUN AMORTIZACIJE'!S29=0,0,IF($J$15&lt;=$F$11,IF($D$3=S$14,$C27*$D27/12*(13-$C$3),IF(S$14&gt;$D$3,IF($C27-SUM($E27:R27)&lt;$C27*$D27,$C27-SUM($E27:R27),$C27*$D27),0)),0))</f>
        <v>0</v>
      </c>
      <c r="T27" s="93">
        <f>IF('PRORAČUN AMORTIZACIJE'!T29=0,0,IF($J$15&lt;=$F$11,IF($D$3=T$14,$C27*$D27/12*(13-$C$3),IF(T$14&gt;$D$3,IF($C27-SUM($E27:S27)&lt;$C27*$D27,$C27-SUM($E27:S27),$C27*$D27),0)),0))</f>
        <v>0</v>
      </c>
      <c r="U27" s="93">
        <f>IF('PRORAČUN AMORTIZACIJE'!U29=0,0,IF($J$15&lt;=$F$11,IF($D$3=U$14,$C27*$D27/12*(13-$C$3),IF(U$14&gt;$D$3,IF($C27-SUM($E27:T27)&lt;$C27*$D27,$C27-SUM($E27:T27),$C27*$D27),0)),0))</f>
        <v>0</v>
      </c>
      <c r="V27" s="93">
        <f>IF('PRORAČUN AMORTIZACIJE'!V29=0,0,IF($J$15&lt;=$F$11,IF($D$3=V$14,$C27*$D27/12*(13-$C$3),IF(V$14&gt;$D$3,IF($C27-SUM($E27:U27)&lt;$C27*$D27,$C27-SUM($E27:U27),$C27*$D27),0)),0))</f>
        <v>0</v>
      </c>
      <c r="W27" s="93">
        <f>IF('PRORAČUN AMORTIZACIJE'!W29=0,0,IF($J$15&lt;=$F$11,IF($D$3=W$14,$C27*$D27/12*(13-$C$3),IF(W$14&gt;$D$3,IF($C27-SUM($E27:V27)&lt;$C27*$D27,$C27-SUM($E27:V27),$C27*$D27),0)),0))</f>
        <v>0</v>
      </c>
      <c r="X27" s="93">
        <f>IF('PRORAČUN AMORTIZACIJE'!X29=0,0,IF($J$15&lt;=$F$11,IF($D$3=X$14,$C27*$D27/12*(13-$C$3),IF(X$14&gt;$D$3,IF($C27-SUM($E27:W27)&lt;$C27*$D27,$C27-SUM($E27:W27),$C27*$D27),0)),0))</f>
        <v>0</v>
      </c>
      <c r="Y27" s="95">
        <f>C27-SUM(E27:X27)</f>
        <v>0</v>
      </c>
    </row>
    <row r="28" spans="1:25" s="100" customFormat="1" ht="27" x14ac:dyDescent="0.25">
      <c r="A28" s="96" t="str">
        <f>'PRORAČUN AMORTIZACIJE'!A30</f>
        <v>3. OSNIVAČKA ULAGANJA</v>
      </c>
      <c r="B28" s="97"/>
      <c r="C28" s="590"/>
      <c r="D28" s="590"/>
      <c r="E28" s="590"/>
      <c r="F28" s="590"/>
      <c r="G28" s="590"/>
      <c r="H28" s="590"/>
      <c r="I28" s="590"/>
      <c r="J28" s="590"/>
      <c r="K28" s="590"/>
      <c r="L28" s="590"/>
      <c r="M28" s="590"/>
      <c r="N28" s="590"/>
      <c r="O28" s="590"/>
      <c r="P28" s="590"/>
      <c r="Q28" s="590"/>
      <c r="R28" s="590"/>
      <c r="S28" s="590"/>
      <c r="T28" s="590"/>
      <c r="U28" s="590"/>
      <c r="V28" s="590"/>
      <c r="W28" s="590"/>
      <c r="X28" s="591"/>
      <c r="Y28" s="99"/>
    </row>
    <row r="29" spans="1:25" x14ac:dyDescent="0.2">
      <c r="A29" s="592" t="str">
        <f>'PRORAČUN AMORTIZACIJE'!A31</f>
        <v>Osnivačka ulaganja</v>
      </c>
      <c r="B29" s="593"/>
      <c r="C29" s="93">
        <f>'STRUKTURA I IZVORI ULAGANJA'!H24</f>
        <v>0</v>
      </c>
      <c r="D29" s="98">
        <f>'PRORAČUN AMORTIZACIJE'!D31</f>
        <v>0</v>
      </c>
      <c r="E29" s="93">
        <f>IF('PRORAČUN AMORTIZACIJE'!E31=0,0,IF($D$3=E$14,$C29*$D29/12*(13-$C$3),IF(E$14&gt;$D$3,$C29*$D29,0)))</f>
        <v>0</v>
      </c>
      <c r="F29" s="93">
        <f>IF('PRORAČUN AMORTIZACIJE'!F31=0,0,IF($D$3=F$14,$C29*$D29/12*(13-$C$3),IF(F$14&gt;$D$3,IF($C29-SUM($E29)&lt;$C29*$D29,$C29-SUM($E29),$C29*$D29),0)))</f>
        <v>0</v>
      </c>
      <c r="G29" s="93">
        <f>IF('PRORAČUN AMORTIZACIJE'!G31=0,0,IF($D$3=G$14,$C29*$D29/12*(13-$C$3),IF(G$14&gt;$D$3,IF($C29-SUM($E29:F29)&lt;$C29*$D29,$C29-SUM($E29:F29),$C29*$D29),0)))</f>
        <v>0</v>
      </c>
      <c r="H29" s="93">
        <f>IF('PRORAČUN AMORTIZACIJE'!H31=0,0,IF($D$3=H$14,$C29*$D29/12*(13-$C$3),IF(H$14&gt;$D$3,IF($C29-SUM($E29:G29)&lt;$C29*$D29,$C29-SUM($E29:G29),$C29*$D29),0)))</f>
        <v>0</v>
      </c>
      <c r="I29" s="93">
        <f>IF('PRORAČUN AMORTIZACIJE'!I31=0,0,IF($D$3=I$14,$C29*$D29/12*(13-$C$3),IF(I$14&gt;$D$3,IF($C29-SUM($E29:H29)&lt;$C29*$D29,$C29-SUM($E29:H29),$C29*$D29),0)))</f>
        <v>0</v>
      </c>
      <c r="J29" s="93">
        <f>IF('PRORAČUN AMORTIZACIJE'!J31=0,0,IF(J$15&lt;=$F$11,IF($D$3=J$14,$C29*$D29/12*(13-$C$3),IF(J$14&gt;$D$3,IF($C29-SUM($E29:I29)&lt;$C29*$D29,$C29-SUM($E29:I29),$C29*$D29),0)),0))</f>
        <v>0</v>
      </c>
      <c r="K29" s="93">
        <f>IF('PRORAČUN AMORTIZACIJE'!K31=0,0,IF($J$15&lt;=$F$11,IF($D$3=K$14,$C29*$D29/12*(13-$C$3),IF(K$14&gt;$D$3,IF($C29-SUM($E29:J29)&lt;$C29*$D29,$C29-SUM($E29:J29),$C29*$D29),0)),0))</f>
        <v>0</v>
      </c>
      <c r="L29" s="93">
        <f>IF('PRORAČUN AMORTIZACIJE'!L31=0,0,IF($J$15&lt;=$F$11,IF($D$3=L$14,$C29*$D29/12*(13-$C$3),IF(L$14&gt;$D$3,IF($C29-SUM($E29:K29)&lt;$C29*$D29,$C29-SUM($E29:K29),$C29*$D29),0)),0))</f>
        <v>0</v>
      </c>
      <c r="M29" s="93">
        <f>IF('PRORAČUN AMORTIZACIJE'!M31=0,0,IF($J$15&lt;=$F$11,IF($D$3=M$14,$C29*$D29/12*(13-$C$3),IF(M$14&gt;$D$3,IF($C29-SUM($E29:L29)&lt;$C29*$D29,$C29-SUM($E29:L29),$C29*$D29),0)),0))</f>
        <v>0</v>
      </c>
      <c r="N29" s="93">
        <f>IF('PRORAČUN AMORTIZACIJE'!N31=0,0,IF($J$15&lt;=$F$11,IF($D$3=N$14,$C29*$D29/12*(13-$C$3),IF(N$14&gt;$D$3,IF($C29-SUM($E29:M29)&lt;$C29*$D29,$C29-SUM($E29:M29),$C29*$D29),0)),0))</f>
        <v>0</v>
      </c>
      <c r="O29" s="93">
        <f>IF('PRORAČUN AMORTIZACIJE'!O31=0,0,IF($J$15&lt;=$F$11,IF($D$3=O$14,$C29*$D29/12*(13-$C$3),IF(O$14&gt;$D$3,IF($C29-SUM($E29:N29)&lt;$C29*$D29,$C29-SUM($E29:N29),$C29*$D29),0)),0))</f>
        <v>0</v>
      </c>
      <c r="P29" s="93">
        <f>IF('PRORAČUN AMORTIZACIJE'!P31=0,0,IF($J$15&lt;=$F$11,IF($D$3=P$14,$C29*$D29/12*(13-$C$3),IF(P$14&gt;$D$3,IF($C29-SUM($E29:O29)&lt;$C29*$D29,$C29-SUM($E29:O29),$C29*$D29),0)),0))</f>
        <v>0</v>
      </c>
      <c r="Q29" s="93">
        <f>IF('PRORAČUN AMORTIZACIJE'!Q31=0,0,IF($J$15&lt;=$F$11,IF($D$3=Q$14,$C29*$D29/12*(13-$C$3),IF(Q$14&gt;$D$3,IF($C29-SUM($E29:P29)&lt;$C29*$D29,$C29-SUM($E29:P29),$C29*$D29),0)),0))</f>
        <v>0</v>
      </c>
      <c r="R29" s="93">
        <f>IF('PRORAČUN AMORTIZACIJE'!R31=0,0,IF($J$15&lt;=$F$11,IF($D$3=R$14,$C29*$D29/12*(13-$C$3),IF(R$14&gt;$D$3,IF($C29-SUM($E29:Q29)&lt;$C29*$D29,$C29-SUM($E29:Q29),$C29*$D29),0)),0))</f>
        <v>0</v>
      </c>
      <c r="S29" s="93">
        <f>IF('PRORAČUN AMORTIZACIJE'!S31=0,0,IF($J$15&lt;=$F$11,IF($D$3=S$14,$C29*$D29/12*(13-$C$3),IF(S$14&gt;$D$3,IF($C29-SUM($E29:R29)&lt;$C29*$D29,$C29-SUM($E29:R29),$C29*$D29),0)),0))</f>
        <v>0</v>
      </c>
      <c r="T29" s="93">
        <f>IF('PRORAČUN AMORTIZACIJE'!T31=0,0,IF($J$15&lt;=$F$11,IF($D$3=T$14,$C29*$D29/12*(13-$C$3),IF(T$14&gt;$D$3,IF($C29-SUM($E29:S29)&lt;$C29*$D29,$C29-SUM($E29:S29),$C29*$D29),0)),0))</f>
        <v>0</v>
      </c>
      <c r="U29" s="93">
        <f>IF('PRORAČUN AMORTIZACIJE'!U31=0,0,IF($J$15&lt;=$F$11,IF($D$3=U$14,$C29*$D29/12*(13-$C$3),IF(U$14&gt;$D$3,IF($C29-SUM($E29:T29)&lt;$C29*$D29,$C29-SUM($E29:T29),$C29*$D29),0)),0))</f>
        <v>0</v>
      </c>
      <c r="V29" s="93">
        <f>IF('PRORAČUN AMORTIZACIJE'!V31=0,0,IF($J$15&lt;=$F$11,IF($D$3=V$14,$C29*$D29/12*(13-$C$3),IF(V$14&gt;$D$3,IF($C29-SUM($E29:U29)&lt;$C29*$D29,$C29-SUM($E29:U29),$C29*$D29),0)),0))</f>
        <v>0</v>
      </c>
      <c r="W29" s="93">
        <f>IF('PRORAČUN AMORTIZACIJE'!W31=0,0,IF($J$15&lt;=$F$11,IF($D$3=W$14,$C29*$D29/12*(13-$C$3),IF(W$14&gt;$D$3,IF($C29-SUM($E29:V29)&lt;$C29*$D29,$C29-SUM($E29:V29),$C29*$D29),0)),0))</f>
        <v>0</v>
      </c>
      <c r="X29" s="93">
        <f>IF('PRORAČUN AMORTIZACIJE'!X31=0,0,IF($J$15&lt;=$F$11,IF($D$3=X$14,$C29*$D29/12*(13-$C$3),IF(X$14&gt;$D$3,IF($C29-SUM($E29:W29)&lt;$C29*$D29,$C29-SUM($E29:W29),$C29*$D29),0)),0))</f>
        <v>0</v>
      </c>
      <c r="Y29" s="95">
        <f>C29-SUM(E29:X29)</f>
        <v>0</v>
      </c>
    </row>
    <row r="30" spans="1:25" ht="13.5" x14ac:dyDescent="0.25">
      <c r="A30" s="101" t="str">
        <f>'PRORAČUN AMORTIZACIJE'!A32</f>
        <v>4. OSTALO</v>
      </c>
      <c r="B30" s="97"/>
      <c r="C30" s="590"/>
      <c r="D30" s="590"/>
      <c r="E30" s="590"/>
      <c r="F30" s="590"/>
      <c r="G30" s="590"/>
      <c r="H30" s="590"/>
      <c r="I30" s="590"/>
      <c r="J30" s="590"/>
      <c r="K30" s="590"/>
      <c r="L30" s="590"/>
      <c r="M30" s="590"/>
      <c r="N30" s="590"/>
      <c r="O30" s="590"/>
      <c r="P30" s="590"/>
      <c r="Q30" s="590"/>
      <c r="R30" s="590"/>
      <c r="S30" s="590"/>
      <c r="T30" s="590"/>
      <c r="U30" s="590"/>
      <c r="V30" s="590"/>
      <c r="W30" s="590"/>
      <c r="X30" s="591"/>
      <c r="Y30" s="95"/>
    </row>
    <row r="31" spans="1:25" s="105" customFormat="1" x14ac:dyDescent="0.2">
      <c r="A31" s="102">
        <f>'PRORAČUN AMORTIZACIJE'!A33</f>
        <v>0</v>
      </c>
      <c r="B31" s="103"/>
      <c r="C31" s="93">
        <f>'STRUKTURA I IZVORI ULAGANJA'!H19</f>
        <v>0</v>
      </c>
      <c r="D31" s="104">
        <f>'PRORAČUN AMORTIZACIJE'!D33</f>
        <v>0</v>
      </c>
      <c r="E31" s="95">
        <f>IF('PRORAČUN AMORTIZACIJE'!E33=0,0,IF($D$3=E$14,$C31*$D31/12*(13-$C$3),IF(E$14&gt;$D$3,$C31*$D31,0)))</f>
        <v>0</v>
      </c>
      <c r="F31" s="95">
        <f>IF('PRORAČUN AMORTIZACIJE'!F33=0,0,IF($D$3=F$14,$C31*$D31/12*(13-$C$3),IF(F$14&gt;$D$3,IF($C31-SUM($E31)&lt;$C31*$D31,$C31-SUM($E31),$C31*$D31),0)))</f>
        <v>0</v>
      </c>
      <c r="G31" s="95">
        <f>IF('PRORAČUN AMORTIZACIJE'!G33=0,0,IF($D$3=G$14,$C31*$D31/12*(13-$C$3),IF(G$14&gt;$D$3,IF($C31-SUM($E31:F31)&lt;$C31*$D31,$C31-SUM($E31:F31),$C31*$D31),0)))</f>
        <v>0</v>
      </c>
      <c r="H31" s="95">
        <f>IF('PRORAČUN AMORTIZACIJE'!H33=0,0,IF($D$3=H$14,$C31*$D31/12*(13-$C$3),IF(H$14&gt;$D$3,IF($C31-SUM($E31:G31)&lt;$C31*$D31,$C31-SUM($E31:G31),$C31*$D31),0)))</f>
        <v>0</v>
      </c>
      <c r="I31" s="95">
        <f>IF('PRORAČUN AMORTIZACIJE'!I33=0,0,IF($D$3=I$14,$C31*$D31/12*(13-$C$3),IF(I$14&gt;$D$3,IF($C31-SUM($E31:H31)&lt;$C31*$D31,$C31-SUM($E31:H31),$C31*$D31),0)))</f>
        <v>0</v>
      </c>
      <c r="J31" s="95">
        <f>IF('PRORAČUN AMORTIZACIJE'!J33=0,0,IF(J$15&lt;=$F$11,IF($D$3=J$14,$C31*$D31/12*(13-$C$3),IF(J$14&gt;$D$3,IF($C31-SUM($E31:I31)&lt;$C31*$D31,$C31-SUM($E31:I31),$C31*$D31),0)),0))</f>
        <v>0</v>
      </c>
      <c r="K31" s="95">
        <f>IF('PRORAČUN AMORTIZACIJE'!K33=0,0,IF(K$15&lt;=$F$11,IF($D$3=K$14,$C31*$D31/12*(13-$C$3),IF(K$14&gt;$D$3,IF($C31-SUM($E31:J31)&lt;$C31*$D31,$C31-SUM($E31:J31),$C31*$D31),0)),0))</f>
        <v>0</v>
      </c>
      <c r="L31" s="95">
        <f>IF('PRORAČUN AMORTIZACIJE'!L33=0,0,IF(L$15&lt;=$F$11,IF($D$3=L$14,$C31*$D31/12*(13-$C$3),IF(L$14&gt;$D$3,IF($C31-SUM($E31:K31)&lt;$C31*$D31,$C31-SUM($E31:K31),$C31*$D31),0)),0))</f>
        <v>0</v>
      </c>
      <c r="M31" s="95">
        <f>IF('PRORAČUN AMORTIZACIJE'!M33=0,0,IF(M$15&lt;=$F$11,IF($D$3=M$14,$C31*$D31/12*(13-$C$3),IF(M$14&gt;$D$3,IF($C31-SUM($E31:L31)&lt;$C31*$D31,$C31-SUM($E31:L31),$C31*$D31),0)),0))</f>
        <v>0</v>
      </c>
      <c r="N31" s="95">
        <f>IF('PRORAČUN AMORTIZACIJE'!N33=0,0,IF(N$15&lt;=$F$11,IF($D$3=N$14,$C31*$D31/12*(13-$C$3),IF(N$14&gt;$D$3,IF($C31-SUM($E31:M31)&lt;$C31*$D31,$C31-SUM($E31:M31),$C31*$D31),0)),0))</f>
        <v>0</v>
      </c>
      <c r="O31" s="95">
        <f>IF('PRORAČUN AMORTIZACIJE'!O33=0,0,IF(O$15&lt;=$F$11,IF($D$3=O$14,$C31*$D31/12*(13-$C$3),IF(O$14&gt;$D$3,IF($C31-SUM($E31:N31)&lt;$C31*$D31,$C31-SUM($E31:N31),$C31*$D31),0)),0))</f>
        <v>0</v>
      </c>
      <c r="P31" s="95">
        <f>IF('PRORAČUN AMORTIZACIJE'!P33=0,0,IF(P$15&lt;=$F$11,IF($D$3=P$14,$C31*$D31/12*(13-$C$3),IF(P$14&gt;$D$3,IF($C31-SUM($E31:O31)&lt;$C31*$D31,$C31-SUM($E31:O31),$C31*$D31),0)),0))</f>
        <v>0</v>
      </c>
      <c r="Q31" s="95">
        <f>IF('PRORAČUN AMORTIZACIJE'!Q33=0,0,IF(Q$15&lt;=$F$11,IF($D$3=Q$14,$C31*$D31/12*(13-$C$3),IF(Q$14&gt;$D$3,IF($C31-SUM($E31:P31)&lt;$C31*$D31,$C31-SUM($E31:P31),$C31*$D31),0)),0))</f>
        <v>0</v>
      </c>
      <c r="R31" s="95">
        <f>IF('PRORAČUN AMORTIZACIJE'!R33=0,0,IF(R$15&lt;=$F$11,IF($D$3=R$14,$C31*$D31/12*(13-$C$3),IF(R$14&gt;$D$3,IF($C31-SUM($E31:Q31)&lt;$C31*$D31,$C31-SUM($E31:Q31),$C31*$D31),0)),0))</f>
        <v>0</v>
      </c>
      <c r="S31" s="95">
        <f>IF('PRORAČUN AMORTIZACIJE'!S33=0,0,IF(S$15&lt;=$F$11,IF($D$3=S$14,$C31*$D31/12*(13-$C$3),IF(S$14&gt;$D$3,IF($C31-SUM($E31:R31)&lt;$C31*$D31,$C31-SUM($E31:R31),$C31*$D31),0)),0))</f>
        <v>0</v>
      </c>
      <c r="T31" s="95">
        <f>IF('PRORAČUN AMORTIZACIJE'!T33=0,0,IF(T$15&lt;=$F$11,IF($D$3=T$14,$C31*$D31/12*(13-$C$3),IF(T$14&gt;$D$3,IF($C31-SUM($E31:S31)&lt;$C31*$D31,$C31-SUM($E31:S31),$C31*$D31),0)),0))</f>
        <v>0</v>
      </c>
      <c r="U31" s="95">
        <f>IF('PRORAČUN AMORTIZACIJE'!U33=0,0,IF(U$15&lt;=$F$11,IF($D$3=U$14,$C31*$D31/12*(13-$C$3),IF(U$14&gt;$D$3,IF($C31-SUM($E31:T31)&lt;$C31*$D31,$C31-SUM($E31:T31),$C31*$D31),0)),0))</f>
        <v>0</v>
      </c>
      <c r="V31" s="95">
        <f>IF('PRORAČUN AMORTIZACIJE'!V33=0,0,IF(V$15&lt;=$F$11,IF($D$3=V$14,$C31*$D31/12*(13-$C$3),IF(V$14&gt;$D$3,IF($C31-SUM($E31:U31)&lt;$C31*$D31,$C31-SUM($E31:U31),$C31*$D31),0)),0))</f>
        <v>0</v>
      </c>
      <c r="W31" s="95">
        <f>IF('PRORAČUN AMORTIZACIJE'!W33=0,0,IF(W$15&lt;=$F$11,IF($D$3=W$14,$C31*$D31/12*(13-$C$3),IF(W$14&gt;$D$3,IF($C31-SUM($E31:V31)&lt;$C31*$D31,$C31-SUM($E31:V31),$C31*$D31),0)),0))</f>
        <v>0</v>
      </c>
      <c r="X31" s="95">
        <f>IF('PRORAČUN AMORTIZACIJE'!X33=0,0,IF(X$15&lt;=$F$11,IF($D$3=X$14,$C31*$D31/12*(13-$C$3),IF(X$14&gt;$D$3,IF($C31-SUM($E31:W31)&lt;$C31*$D31,$C31-SUM($E31:W31),$C31*$D31),0)),0))</f>
        <v>0</v>
      </c>
      <c r="Y31" s="95">
        <f>C31-SUM(E31:X31)</f>
        <v>0</v>
      </c>
    </row>
    <row r="32" spans="1:25" s="105" customFormat="1" x14ac:dyDescent="0.2">
      <c r="A32" s="102">
        <f>'PRORAČUN AMORTIZACIJE'!A34</f>
        <v>0</v>
      </c>
      <c r="B32" s="106"/>
      <c r="C32" s="93">
        <f>'STRUKTURA I IZVORI ULAGANJA'!H20</f>
        <v>0</v>
      </c>
      <c r="D32" s="107">
        <f>'PRORAČUN AMORTIZACIJE'!D34</f>
        <v>0</v>
      </c>
      <c r="E32" s="95">
        <f>IF('PRORAČUN AMORTIZACIJE'!E34=0,0,IF($D$3=E$14,$C32*$D32/12*(13-$C$3),IF(E$14&gt;$D$3,$C32*$D32,0)))</f>
        <v>0</v>
      </c>
      <c r="F32" s="95">
        <f>IF('PRORAČUN AMORTIZACIJE'!F34=0,0,IF($D$3=F$14,$C32*$D32/12*(13-$C$3),IF(F$14&gt;$D$3,IF($C32-SUM($E32)&lt;$C32*$D32,$C32-SUM($E32),$C32*$D32),0)))</f>
        <v>0</v>
      </c>
      <c r="G32" s="95">
        <f>IF('PRORAČUN AMORTIZACIJE'!G34=0,0,IF($D$3=G$14,$C32*$D32/12*(13-$C$3),IF(G$14&gt;$D$3,IF($C32-SUM($E32:F32)&lt;$C32*$D32,$C32-SUM($E32:F32),$C32*$D32),0)))</f>
        <v>0</v>
      </c>
      <c r="H32" s="95">
        <f>IF('PRORAČUN AMORTIZACIJE'!H34=0,0,IF($D$3=H$14,$C32*$D32/12*(13-$C$3),IF(H$14&gt;$D$3,IF($C32-SUM($E32:G32)&lt;$C32*$D32,$C32-SUM($E32:G32),$C32*$D32),0)))</f>
        <v>0</v>
      </c>
      <c r="I32" s="95">
        <f>IF('PRORAČUN AMORTIZACIJE'!I34=0,0,IF($D$3=I$14,$C32*$D32/12*(13-$C$3),IF(I$14&gt;$D$3,IF($C32-SUM($E32:H32)&lt;$C32*$D32,$C32-SUM($E32:H32),$C32*$D32),0)))</f>
        <v>0</v>
      </c>
      <c r="J32" s="95">
        <f>IF('PRORAČUN AMORTIZACIJE'!J34=0,0,IF(J$15&lt;=$F$11,IF($D$3=J$14,$C32*$D32/12*(13-$C$3),IF(J$14&gt;$D$3,IF($C32-SUM($E32:I32)&lt;$C32*$D32,$C32-SUM($E32:I32),$C32*$D32),0)),0))</f>
        <v>0</v>
      </c>
      <c r="K32" s="95">
        <f>IF('PRORAČUN AMORTIZACIJE'!K34=0,0,IF(K$15&lt;=$F$11,IF($D$3=K$14,$C32*$D32/12*(13-$C$3),IF(K$14&gt;$D$3,IF($C32-SUM($E32:J32)&lt;$C32*$D32,$C32-SUM($E32:J32),$C32*$D32),0)),0))</f>
        <v>0</v>
      </c>
      <c r="L32" s="95">
        <f>IF('PRORAČUN AMORTIZACIJE'!L34=0,0,IF(L$15&lt;=$F$11,IF($D$3=L$14,$C32*$D32/12*(13-$C$3),IF(L$14&gt;$D$3,IF($C32-SUM($E32:K32)&lt;$C32*$D32,$C32-SUM($E32:K32),$C32*$D32),0)),0))</f>
        <v>0</v>
      </c>
      <c r="M32" s="95">
        <f>IF('PRORAČUN AMORTIZACIJE'!M34=0,0,IF(M$15&lt;=$F$11,IF($D$3=M$14,$C32*$D32/12*(13-$C$3),IF(M$14&gt;$D$3,IF($C32-SUM($E32:L32)&lt;$C32*$D32,$C32-SUM($E32:L32),$C32*$D32),0)),0))</f>
        <v>0</v>
      </c>
      <c r="N32" s="95">
        <f>IF('PRORAČUN AMORTIZACIJE'!N34=0,0,IF(N$15&lt;=$F$11,IF($D$3=N$14,$C32*$D32/12*(13-$C$3),IF(N$14&gt;$D$3,IF($C32-SUM($E32:M32)&lt;$C32*$D32,$C32-SUM($E32:M32),$C32*$D32),0)),0))</f>
        <v>0</v>
      </c>
      <c r="O32" s="95">
        <f>IF('PRORAČUN AMORTIZACIJE'!O34=0,0,IF(O$15&lt;=$F$11,IF($D$3=O$14,$C32*$D32/12*(13-$C$3),IF(O$14&gt;$D$3,IF($C32-SUM($E32:N32)&lt;$C32*$D32,$C32-SUM($E32:N32),$C32*$D32),0)),0))</f>
        <v>0</v>
      </c>
      <c r="P32" s="95">
        <f>IF('PRORAČUN AMORTIZACIJE'!P34=0,0,IF(P$15&lt;=$F$11,IF($D$3=P$14,$C32*$D32/12*(13-$C$3),IF(P$14&gt;$D$3,IF($C32-SUM($E32:O32)&lt;$C32*$D32,$C32-SUM($E32:O32),$C32*$D32),0)),0))</f>
        <v>0</v>
      </c>
      <c r="Q32" s="95">
        <f>IF('PRORAČUN AMORTIZACIJE'!Q34=0,0,IF(Q$15&lt;=$F$11,IF($D$3=Q$14,$C32*$D32/12*(13-$C$3),IF(Q$14&gt;$D$3,IF($C32-SUM($E32:P32)&lt;$C32*$D32,$C32-SUM($E32:P32),$C32*$D32),0)),0))</f>
        <v>0</v>
      </c>
      <c r="R32" s="95">
        <f>IF('PRORAČUN AMORTIZACIJE'!R34=0,0,IF(R$15&lt;=$F$11,IF($D$3=R$14,$C32*$D32/12*(13-$C$3),IF(R$14&gt;$D$3,IF($C32-SUM($E32:Q32)&lt;$C32*$D32,$C32-SUM($E32:Q32),$C32*$D32),0)),0))</f>
        <v>0</v>
      </c>
      <c r="S32" s="95">
        <f>IF('PRORAČUN AMORTIZACIJE'!S34=0,0,IF(S$15&lt;=$F$11,IF($D$3=S$14,$C32*$D32/12*(13-$C$3),IF(S$14&gt;$D$3,IF($C32-SUM($E32:R32)&lt;$C32*$D32,$C32-SUM($E32:R32),$C32*$D32),0)),0))</f>
        <v>0</v>
      </c>
      <c r="T32" s="95">
        <f>IF('PRORAČUN AMORTIZACIJE'!T34=0,0,IF(T$15&lt;=$F$11,IF($D$3=T$14,$C32*$D32/12*(13-$C$3),IF(T$14&gt;$D$3,IF($C32-SUM($E32:S32)&lt;$C32*$D32,$C32-SUM($E32:S32),$C32*$D32),0)),0))</f>
        <v>0</v>
      </c>
      <c r="U32" s="95">
        <f>IF('PRORAČUN AMORTIZACIJE'!U34=0,0,IF(U$15&lt;=$F$11,IF($D$3=U$14,$C32*$D32/12*(13-$C$3),IF(U$14&gt;$D$3,IF($C32-SUM($E32:T32)&lt;$C32*$D32,$C32-SUM($E32:T32),$C32*$D32),0)),0))</f>
        <v>0</v>
      </c>
      <c r="V32" s="95">
        <f>IF('PRORAČUN AMORTIZACIJE'!V34=0,0,IF(V$15&lt;=$F$11,IF($D$3=V$14,$C32*$D32/12*(13-$C$3),IF(V$14&gt;$D$3,IF($C32-SUM($E32:U32)&lt;$C32*$D32,$C32-SUM($E32:U32),$C32*$D32),0)),0))</f>
        <v>0</v>
      </c>
      <c r="W32" s="95">
        <f>IF('PRORAČUN AMORTIZACIJE'!W34=0,0,IF(W$15&lt;=$F$11,IF($D$3=W$14,$C32*$D32/12*(13-$C$3),IF(W$14&gt;$D$3,IF($C32-SUM($E32:V32)&lt;$C32*$D32,$C32-SUM($E32:V32),$C32*$D32),0)),0))</f>
        <v>0</v>
      </c>
      <c r="X32" s="95">
        <f>IF('PRORAČUN AMORTIZACIJE'!X34=0,0,IF(X$15&lt;=$F$11,IF($D$3=X$14,$C32*$D32/12*(13-$C$3),IF(X$14&gt;$D$3,IF($C32-SUM($E32:W32)&lt;$C32*$D32,$C32-SUM($E32:W32),$C32*$D32),0)),0))</f>
        <v>0</v>
      </c>
      <c r="Y32" s="95">
        <f>C32-SUM(E32:X32)</f>
        <v>0</v>
      </c>
    </row>
    <row r="33" spans="1:25" s="105" customFormat="1" x14ac:dyDescent="0.2">
      <c r="A33" s="102">
        <f>'PRORAČUN AMORTIZACIJE'!A35</f>
        <v>0</v>
      </c>
      <c r="B33" s="103"/>
      <c r="C33" s="93">
        <f>'STRUKTURA I IZVORI ULAGANJA'!H21</f>
        <v>0</v>
      </c>
      <c r="D33" s="107">
        <f>'PRORAČUN AMORTIZACIJE'!D35</f>
        <v>0</v>
      </c>
      <c r="E33" s="95">
        <f>IF('PRORAČUN AMORTIZACIJE'!E35=0,0,IF($D$3=E$14,$C33*$D33/12*(13-$C$3),IF(E$14&gt;$D$3,$C33*$D33,0)))</f>
        <v>0</v>
      </c>
      <c r="F33" s="95">
        <f>IF('PRORAČUN AMORTIZACIJE'!F35=0,0,IF($D$3=F$14,$C33*$D33/12*(13-$C$3),IF(F$14&gt;$D$3,IF($C33-SUM($E33)&lt;$C33*$D33,$C33-SUM($E33),$C33*$D33),0)))</f>
        <v>0</v>
      </c>
      <c r="G33" s="95">
        <f>IF('PRORAČUN AMORTIZACIJE'!G35=0,0,IF($D$3=G$14,$C33*$D33/12*(13-$C$3),IF(G$14&gt;$D$3,IF($C33-SUM($E33:F33)&lt;$C33*$D33,$C33-SUM($E33:F33),$C33*$D33),0)))</f>
        <v>0</v>
      </c>
      <c r="H33" s="95">
        <f>IF('PRORAČUN AMORTIZACIJE'!H35=0,0,IF($D$3=H$14,$C33*$D33/12*(13-$C$3),IF(H$14&gt;$D$3,IF($C33-SUM($E33:G33)&lt;$C33*$D33,$C33-SUM($E33:G33),$C33*$D33),0)))</f>
        <v>0</v>
      </c>
      <c r="I33" s="95">
        <f>IF('PRORAČUN AMORTIZACIJE'!I35=0,0,IF($D$3=I$14,$C33*$D33/12*(13-$C$3),IF(I$14&gt;$D$3,IF($C33-SUM($E33:H33)&lt;$C33*$D33,$C33-SUM($E33:H33),$C33*$D33),0)))</f>
        <v>0</v>
      </c>
      <c r="J33" s="95">
        <f>IF('PRORAČUN AMORTIZACIJE'!J35=0,0,IF(J$15&lt;=$F$11,IF($D$3=J$14,$C33*$D33/12*(13-$C$3),IF(J$14&gt;$D$3,IF($C33-SUM($E33:I33)&lt;$C33*$D33,$C33-SUM($E33:I33),$C33*$D33),0)),0))</f>
        <v>0</v>
      </c>
      <c r="K33" s="95">
        <f>IF('PRORAČUN AMORTIZACIJE'!K35=0,0,IF(K$15&lt;=$F$11,IF($D$3=K$14,$C33*$D33/12*(13-$C$3),IF(K$14&gt;$D$3,IF($C33-SUM($E33:J33)&lt;$C33*$D33,$C33-SUM($E33:J33),$C33*$D33),0)),0))</f>
        <v>0</v>
      </c>
      <c r="L33" s="95">
        <f>IF('PRORAČUN AMORTIZACIJE'!L35=0,0,IF(L$15&lt;=$F$11,IF($D$3=L$14,$C33*$D33/12*(13-$C$3),IF(L$14&gt;$D$3,IF($C33-SUM($E33:K33)&lt;$C33*$D33,$C33-SUM($E33:K33),$C33*$D33),0)),0))</f>
        <v>0</v>
      </c>
      <c r="M33" s="95">
        <f>IF('PRORAČUN AMORTIZACIJE'!M35=0,0,IF(M$15&lt;=$F$11,IF($D$3=M$14,$C33*$D33/12*(13-$C$3),IF(M$14&gt;$D$3,IF($C33-SUM($E33:L33)&lt;$C33*$D33,$C33-SUM($E33:L33),$C33*$D33),0)),0))</f>
        <v>0</v>
      </c>
      <c r="N33" s="95">
        <f>IF('PRORAČUN AMORTIZACIJE'!N35=0,0,IF(N$15&lt;=$F$11,IF($D$3=N$14,$C33*$D33/12*(13-$C$3),IF(N$14&gt;$D$3,IF($C33-SUM($E33:M33)&lt;$C33*$D33,$C33-SUM($E33:M33),$C33*$D33),0)),0))</f>
        <v>0</v>
      </c>
      <c r="O33" s="95">
        <f>IF('PRORAČUN AMORTIZACIJE'!O35=0,0,IF(O$15&lt;=$F$11,IF($D$3=O$14,$C33*$D33/12*(13-$C$3),IF(O$14&gt;$D$3,IF($C33-SUM($E33:N33)&lt;$C33*$D33,$C33-SUM($E33:N33),$C33*$D33),0)),0))</f>
        <v>0</v>
      </c>
      <c r="P33" s="95">
        <f>IF('PRORAČUN AMORTIZACIJE'!P35=0,0,IF(P$15&lt;=$F$11,IF($D$3=P$14,$C33*$D33/12*(13-$C$3),IF(P$14&gt;$D$3,IF($C33-SUM($E33:O33)&lt;$C33*$D33,$C33-SUM($E33:O33),$C33*$D33),0)),0))</f>
        <v>0</v>
      </c>
      <c r="Q33" s="95">
        <f>IF('PRORAČUN AMORTIZACIJE'!Q35=0,0,IF(Q$15&lt;=$F$11,IF($D$3=Q$14,$C33*$D33/12*(13-$C$3),IF(Q$14&gt;$D$3,IF($C33-SUM($E33:P33)&lt;$C33*$D33,$C33-SUM($E33:P33),$C33*$D33),0)),0))</f>
        <v>0</v>
      </c>
      <c r="R33" s="95">
        <f>IF('PRORAČUN AMORTIZACIJE'!R35=0,0,IF(R$15&lt;=$F$11,IF($D$3=R$14,$C33*$D33/12*(13-$C$3),IF(R$14&gt;$D$3,IF($C33-SUM($E33:Q33)&lt;$C33*$D33,$C33-SUM($E33:Q33),$C33*$D33),0)),0))</f>
        <v>0</v>
      </c>
      <c r="S33" s="95">
        <f>IF('PRORAČUN AMORTIZACIJE'!S35=0,0,IF(S$15&lt;=$F$11,IF($D$3=S$14,$C33*$D33/12*(13-$C$3),IF(S$14&gt;$D$3,IF($C33-SUM($E33:R33)&lt;$C33*$D33,$C33-SUM($E33:R33),$C33*$D33),0)),0))</f>
        <v>0</v>
      </c>
      <c r="T33" s="95">
        <f>IF('PRORAČUN AMORTIZACIJE'!T35=0,0,IF(T$15&lt;=$F$11,IF($D$3=T$14,$C33*$D33/12*(13-$C$3),IF(T$14&gt;$D$3,IF($C33-SUM($E33:S33)&lt;$C33*$D33,$C33-SUM($E33:S33),$C33*$D33),0)),0))</f>
        <v>0</v>
      </c>
      <c r="U33" s="95">
        <f>IF('PRORAČUN AMORTIZACIJE'!U35=0,0,IF(U$15&lt;=$F$11,IF($D$3=U$14,$C33*$D33/12*(13-$C$3),IF(U$14&gt;$D$3,IF($C33-SUM($E33:T33)&lt;$C33*$D33,$C33-SUM($E33:T33),$C33*$D33),0)),0))</f>
        <v>0</v>
      </c>
      <c r="V33" s="95">
        <f>IF('PRORAČUN AMORTIZACIJE'!V35=0,0,IF(V$15&lt;=$F$11,IF($D$3=V$14,$C33*$D33/12*(13-$C$3),IF(V$14&gt;$D$3,IF($C33-SUM($E33:U33)&lt;$C33*$D33,$C33-SUM($E33:U33),$C33*$D33),0)),0))</f>
        <v>0</v>
      </c>
      <c r="W33" s="95">
        <f>IF('PRORAČUN AMORTIZACIJE'!W35=0,0,IF(W$15&lt;=$F$11,IF($D$3=W$14,$C33*$D33/12*(13-$C$3),IF(W$14&gt;$D$3,IF($C33-SUM($E33:V33)&lt;$C33*$D33,$C33-SUM($E33:V33),$C33*$D33),0)),0))</f>
        <v>0</v>
      </c>
      <c r="X33" s="95">
        <f>IF('PRORAČUN AMORTIZACIJE'!X35=0,0,IF(X$15&lt;=$F$11,IF($D$3=X$14,$C33*$D33/12*(13-$C$3),IF(X$14&gt;$D$3,IF($C33-SUM($E33:W33)&lt;$C33*$D33,$C33-SUM($E33:W33),$C33*$D33),0)),0))</f>
        <v>0</v>
      </c>
      <c r="Y33" s="95">
        <f>C33-SUM(E33:X33)</f>
        <v>0</v>
      </c>
    </row>
    <row r="34" spans="1:25" s="105" customFormat="1" x14ac:dyDescent="0.2">
      <c r="A34" s="102">
        <f>'PRORAČUN AMORTIZACIJE'!A36</f>
        <v>0</v>
      </c>
      <c r="B34" s="103"/>
      <c r="C34" s="93">
        <f>'STRUKTURA I IZVORI ULAGANJA'!H22</f>
        <v>0</v>
      </c>
      <c r="D34" s="107">
        <f>'PRORAČUN AMORTIZACIJE'!D36</f>
        <v>0</v>
      </c>
      <c r="E34" s="95">
        <f>IF('PRORAČUN AMORTIZACIJE'!E36=0,0,IF($D$3=E$14,$C34*$D34/12*(13-$C$3),IF(E$14&gt;$D$3,$C34*$D34,0)))</f>
        <v>0</v>
      </c>
      <c r="F34" s="95">
        <f>IF('PRORAČUN AMORTIZACIJE'!F36=0,0,IF($D$3=F$14,$C34*$D34/12*(13-$C$3),IF(F$14&gt;$D$3,IF($C34-SUM($E34)&lt;$C34*$D34,$C34-SUM($E34),$C34*$D34),0)))</f>
        <v>0</v>
      </c>
      <c r="G34" s="95">
        <f>IF('PRORAČUN AMORTIZACIJE'!G36=0,0,IF($D$3=G$14,$C34*$D34/12*(13-$C$3),IF(G$14&gt;$D$3,IF($C34-SUM($E34:F34)&lt;$C34*$D34,$C34-SUM($E34:F34),$C34*$D34),0)))</f>
        <v>0</v>
      </c>
      <c r="H34" s="95">
        <f>IF('PRORAČUN AMORTIZACIJE'!H36=0,0,IF($D$3=H$14,$C34*$D34/12*(13-$C$3),IF(H$14&gt;$D$3,IF($C34-SUM($E34:G34)&lt;$C34*$D34,$C34-SUM($E34:G34),$C34*$D34),0)))</f>
        <v>0</v>
      </c>
      <c r="I34" s="95">
        <f>IF('PRORAČUN AMORTIZACIJE'!I36=0,0,IF($D$3=I$14,$C34*$D34/12*(13-$C$3),IF(I$14&gt;$D$3,IF($C34-SUM($E34:H34)&lt;$C34*$D34,$C34-SUM($E34:H34),$C34*$D34),0)))</f>
        <v>0</v>
      </c>
      <c r="J34" s="95">
        <f>IF('PRORAČUN AMORTIZACIJE'!J36=0,0,IF(J$15&lt;=$F$11,IF($D$3=J$14,$C34*$D34/12*(13-$C$3),IF(J$14&gt;$D$3,IF($C34-SUM($E34:I34)&lt;$C34*$D34,$C34-SUM($E34:I34),$C34*$D34),0)),0))</f>
        <v>0</v>
      </c>
      <c r="K34" s="95">
        <f>IF('PRORAČUN AMORTIZACIJE'!K36=0,0,IF(K$15&lt;=$F$11,IF($D$3=K$14,$C34*$D34/12*(13-$C$3),IF(K$14&gt;$D$3,IF($C34-SUM($E34:J34)&lt;$C34*$D34,$C34-SUM($E34:J34),$C34*$D34),0)),0))</f>
        <v>0</v>
      </c>
      <c r="L34" s="95">
        <f>IF('PRORAČUN AMORTIZACIJE'!L36=0,0,IF(L$15&lt;=$F$11,IF($D$3=L$14,$C34*$D34/12*(13-$C$3),IF(L$14&gt;$D$3,IF($C34-SUM($E34:K34)&lt;$C34*$D34,$C34-SUM($E34:K34),$C34*$D34),0)),0))</f>
        <v>0</v>
      </c>
      <c r="M34" s="95">
        <f>IF('PRORAČUN AMORTIZACIJE'!M36=0,0,IF(M$15&lt;=$F$11,IF($D$3=M$14,$C34*$D34/12*(13-$C$3),IF(M$14&gt;$D$3,IF($C34-SUM($E34:L34)&lt;$C34*$D34,$C34-SUM($E34:L34),$C34*$D34),0)),0))</f>
        <v>0</v>
      </c>
      <c r="N34" s="95">
        <f>IF('PRORAČUN AMORTIZACIJE'!N36=0,0,IF(N$15&lt;=$F$11,IF($D$3=N$14,$C34*$D34/12*(13-$C$3),IF(N$14&gt;$D$3,IF($C34-SUM($E34:M34)&lt;$C34*$D34,$C34-SUM($E34:M34),$C34*$D34),0)),0))</f>
        <v>0</v>
      </c>
      <c r="O34" s="95">
        <f>IF('PRORAČUN AMORTIZACIJE'!O36=0,0,IF(O$15&lt;=$F$11,IF($D$3=O$14,$C34*$D34/12*(13-$C$3),IF(O$14&gt;$D$3,IF($C34-SUM($E34:N34)&lt;$C34*$D34,$C34-SUM($E34:N34),$C34*$D34),0)),0))</f>
        <v>0</v>
      </c>
      <c r="P34" s="95">
        <f>IF('PRORAČUN AMORTIZACIJE'!P36=0,0,IF(P$15&lt;=$F$11,IF($D$3=P$14,$C34*$D34/12*(13-$C$3),IF(P$14&gt;$D$3,IF($C34-SUM($E34:O34)&lt;$C34*$D34,$C34-SUM($E34:O34),$C34*$D34),0)),0))</f>
        <v>0</v>
      </c>
      <c r="Q34" s="95">
        <f>IF('PRORAČUN AMORTIZACIJE'!Q36=0,0,IF(Q$15&lt;=$F$11,IF($D$3=Q$14,$C34*$D34/12*(13-$C$3),IF(Q$14&gt;$D$3,IF($C34-SUM($E34:P34)&lt;$C34*$D34,$C34-SUM($E34:P34),$C34*$D34),0)),0))</f>
        <v>0</v>
      </c>
      <c r="R34" s="95">
        <f>IF('PRORAČUN AMORTIZACIJE'!R36=0,0,IF(R$15&lt;=$F$11,IF($D$3=R$14,$C34*$D34/12*(13-$C$3),IF(R$14&gt;$D$3,IF($C34-SUM($E34:Q34)&lt;$C34*$D34,$C34-SUM($E34:Q34),$C34*$D34),0)),0))</f>
        <v>0</v>
      </c>
      <c r="S34" s="95">
        <f>IF('PRORAČUN AMORTIZACIJE'!S36=0,0,IF(S$15&lt;=$F$11,IF($D$3=S$14,$C34*$D34/12*(13-$C$3),IF(S$14&gt;$D$3,IF($C34-SUM($E34:R34)&lt;$C34*$D34,$C34-SUM($E34:R34),$C34*$D34),0)),0))</f>
        <v>0</v>
      </c>
      <c r="T34" s="95">
        <f>IF('PRORAČUN AMORTIZACIJE'!T36=0,0,IF(T$15&lt;=$F$11,IF($D$3=T$14,$C34*$D34/12*(13-$C$3),IF(T$14&gt;$D$3,IF($C34-SUM($E34:S34)&lt;$C34*$D34,$C34-SUM($E34:S34),$C34*$D34),0)),0))</f>
        <v>0</v>
      </c>
      <c r="U34" s="95">
        <f>IF('PRORAČUN AMORTIZACIJE'!U36=0,0,IF(U$15&lt;=$F$11,IF($D$3=U$14,$C34*$D34/12*(13-$C$3),IF(U$14&gt;$D$3,IF($C34-SUM($E34:T34)&lt;$C34*$D34,$C34-SUM($E34:T34),$C34*$D34),0)),0))</f>
        <v>0</v>
      </c>
      <c r="V34" s="95">
        <f>IF('PRORAČUN AMORTIZACIJE'!V36=0,0,IF(V$15&lt;=$F$11,IF($D$3=V$14,$C34*$D34/12*(13-$C$3),IF(V$14&gt;$D$3,IF($C34-SUM($E34:U34)&lt;$C34*$D34,$C34-SUM($E34:U34),$C34*$D34),0)),0))</f>
        <v>0</v>
      </c>
      <c r="W34" s="95">
        <f>IF('PRORAČUN AMORTIZACIJE'!W36=0,0,IF(W$15&lt;=$F$11,IF($D$3=W$14,$C34*$D34/12*(13-$C$3),IF(W$14&gt;$D$3,IF($C34-SUM($E34:V34)&lt;$C34*$D34,$C34-SUM($E34:V34),$C34*$D34),0)),0))</f>
        <v>0</v>
      </c>
      <c r="X34" s="95">
        <f>IF('PRORAČUN AMORTIZACIJE'!X36=0,0,IF(X$15&lt;=$F$11,IF($D$3=X$14,$C34*$D34/12*(13-$C$3),IF(X$14&gt;$D$3,IF($C34-SUM($E34:W34)&lt;$C34*$D34,$C34-SUM($E34:W34),$C34*$D34),0)),0))</f>
        <v>0</v>
      </c>
      <c r="Y34" s="95">
        <f>C34-SUM(E34:X34)</f>
        <v>0</v>
      </c>
    </row>
    <row r="35" spans="1:25" s="105" customFormat="1" x14ac:dyDescent="0.2">
      <c r="A35" s="102">
        <f>'PRORAČUN AMORTIZACIJE'!A37</f>
        <v>0</v>
      </c>
      <c r="B35" s="103"/>
      <c r="C35" s="93">
        <f>'STRUKTURA I IZVORI ULAGANJA'!H23</f>
        <v>0</v>
      </c>
      <c r="D35" s="107">
        <f>'PRORAČUN AMORTIZACIJE'!D37</f>
        <v>0</v>
      </c>
      <c r="E35" s="95">
        <f>IF('PRORAČUN AMORTIZACIJE'!E37=0,0,IF($D$3=E$14,$C35*$D35/12*(13-$C$3),IF(E$14&gt;$D$3,$C35*$D35,0)))</f>
        <v>0</v>
      </c>
      <c r="F35" s="95">
        <f>IF('PRORAČUN AMORTIZACIJE'!F37=0,0,IF($D$3=F$14,$C35*$D35/12*(13-$C$3),IF(F$14&gt;$D$3,IF($C35-SUM($E35)&lt;$C35*$D35,$C35-SUM($E35),$C35*$D35),0)))</f>
        <v>0</v>
      </c>
      <c r="G35" s="95">
        <f>IF('PRORAČUN AMORTIZACIJE'!G37=0,0,IF($D$3=G$14,$C35*$D35/12*(13-$C$3),IF(G$14&gt;$D$3,IF($C35-SUM($E35:F35)&lt;$C35*$D35,$C35-SUM($E35:F35),$C35*$D35),0)))</f>
        <v>0</v>
      </c>
      <c r="H35" s="95">
        <f>IF('PRORAČUN AMORTIZACIJE'!H37=0,0,IF($D$3=H$14,$C35*$D35/12*(13-$C$3),IF(H$14&gt;$D$3,IF($C35-SUM($E35:G35)&lt;$C35*$D35,$C35-SUM($E35:G35),$C35*$D35),0)))</f>
        <v>0</v>
      </c>
      <c r="I35" s="95">
        <f>IF('PRORAČUN AMORTIZACIJE'!I37=0,0,IF($D$3=I$14,$C35*$D35/12*(13-$C$3),IF(I$14&gt;$D$3,IF($C35-SUM($E35:H35)&lt;$C35*$D35,$C35-SUM($E35:H35),$C35*$D35),0)))</f>
        <v>0</v>
      </c>
      <c r="J35" s="95">
        <f>IF('PRORAČUN AMORTIZACIJE'!J37=0,0,IF(J$15&lt;=$F$11,IF($D$3=J$14,$C35*$D35/12*(13-$C$3),IF(J$14&gt;$D$3,IF($C35-SUM($E35:I35)&lt;$C35*$D35,$C35-SUM($E35:I35),$C35*$D35),0)),0))</f>
        <v>0</v>
      </c>
      <c r="K35" s="95">
        <f>IF('PRORAČUN AMORTIZACIJE'!K37=0,0,IF(K$15&lt;=$F$11,IF($D$3=K$14,$C35*$D35/12*(13-$C$3),IF(K$14&gt;$D$3,IF($C35-SUM($E35:J35)&lt;$C35*$D35,$C35-SUM($E35:J35),$C35*$D35),0)),0))</f>
        <v>0</v>
      </c>
      <c r="L35" s="95">
        <f>IF('PRORAČUN AMORTIZACIJE'!L37=0,0,IF(L$15&lt;=$F$11,IF($D$3=L$14,$C35*$D35/12*(13-$C$3),IF(L$14&gt;$D$3,IF($C35-SUM($E35:K35)&lt;$C35*$D35,$C35-SUM($E35:K35),$C35*$D35),0)),0))</f>
        <v>0</v>
      </c>
      <c r="M35" s="95">
        <f>IF('PRORAČUN AMORTIZACIJE'!M37=0,0,IF(M$15&lt;=$F$11,IF($D$3=M$14,$C35*$D35/12*(13-$C$3),IF(M$14&gt;$D$3,IF($C35-SUM($E35:L35)&lt;$C35*$D35,$C35-SUM($E35:L35),$C35*$D35),0)),0))</f>
        <v>0</v>
      </c>
      <c r="N35" s="95">
        <f>IF('PRORAČUN AMORTIZACIJE'!N37=0,0,IF(N$15&lt;=$F$11,IF($D$3=N$14,$C35*$D35/12*(13-$C$3),IF(N$14&gt;$D$3,IF($C35-SUM($E35:M35)&lt;$C35*$D35,$C35-SUM($E35:M35),$C35*$D35),0)),0))</f>
        <v>0</v>
      </c>
      <c r="O35" s="95">
        <f>IF('PRORAČUN AMORTIZACIJE'!O37=0,0,IF(O$15&lt;=$F$11,IF($D$3=O$14,$C35*$D35/12*(13-$C$3),IF(O$14&gt;$D$3,IF($C35-SUM($E35:N35)&lt;$C35*$D35,$C35-SUM($E35:N35),$C35*$D35),0)),0))</f>
        <v>0</v>
      </c>
      <c r="P35" s="95">
        <f>IF('PRORAČUN AMORTIZACIJE'!P37=0,0,IF(P$15&lt;=$F$11,IF($D$3=P$14,$C35*$D35/12*(13-$C$3),IF(P$14&gt;$D$3,IF($C35-SUM($E35:O35)&lt;$C35*$D35,$C35-SUM($E35:O35),$C35*$D35),0)),0))</f>
        <v>0</v>
      </c>
      <c r="Q35" s="95">
        <f>IF('PRORAČUN AMORTIZACIJE'!Q37=0,0,IF(Q$15&lt;=$F$11,IF($D$3=Q$14,$C35*$D35/12*(13-$C$3),IF(Q$14&gt;$D$3,IF($C35-SUM($E35:P35)&lt;$C35*$D35,$C35-SUM($E35:P35),$C35*$D35),0)),0))</f>
        <v>0</v>
      </c>
      <c r="R35" s="95">
        <f>IF('PRORAČUN AMORTIZACIJE'!R37=0,0,IF(R$15&lt;=$F$11,IF($D$3=R$14,$C35*$D35/12*(13-$C$3),IF(R$14&gt;$D$3,IF($C35-SUM($E35:Q35)&lt;$C35*$D35,$C35-SUM($E35:Q35),$C35*$D35),0)),0))</f>
        <v>0</v>
      </c>
      <c r="S35" s="95">
        <f>IF('PRORAČUN AMORTIZACIJE'!S37=0,0,IF(S$15&lt;=$F$11,IF($D$3=S$14,$C35*$D35/12*(13-$C$3),IF(S$14&gt;$D$3,IF($C35-SUM($E35:R35)&lt;$C35*$D35,$C35-SUM($E35:R35),$C35*$D35),0)),0))</f>
        <v>0</v>
      </c>
      <c r="T35" s="95">
        <f>IF('PRORAČUN AMORTIZACIJE'!T37=0,0,IF(T$15&lt;=$F$11,IF($D$3=T$14,$C35*$D35/12*(13-$C$3),IF(T$14&gt;$D$3,IF($C35-SUM($E35:S35)&lt;$C35*$D35,$C35-SUM($E35:S35),$C35*$D35),0)),0))</f>
        <v>0</v>
      </c>
      <c r="U35" s="95">
        <f>IF('PRORAČUN AMORTIZACIJE'!U37=0,0,IF(U$15&lt;=$F$11,IF($D$3=U$14,$C35*$D35/12*(13-$C$3),IF(U$14&gt;$D$3,IF($C35-SUM($E35:T35)&lt;$C35*$D35,$C35-SUM($E35:T35),$C35*$D35),0)),0))</f>
        <v>0</v>
      </c>
      <c r="V35" s="95">
        <f>IF('PRORAČUN AMORTIZACIJE'!V37=0,0,IF(V$15&lt;=$F$11,IF($D$3=V$14,$C35*$D35/12*(13-$C$3),IF(V$14&gt;$D$3,IF($C35-SUM($E35:U35)&lt;$C35*$D35,$C35-SUM($E35:U35),$C35*$D35),0)),0))</f>
        <v>0</v>
      </c>
      <c r="W35" s="95">
        <f>IF('PRORAČUN AMORTIZACIJE'!W37=0,0,IF(W$15&lt;=$F$11,IF($D$3=W$14,$C35*$D35/12*(13-$C$3),IF(W$14&gt;$D$3,IF($C35-SUM($E35:V35)&lt;$C35*$D35,$C35-SUM($E35:V35),$C35*$D35),0)),0))</f>
        <v>0</v>
      </c>
      <c r="X35" s="95">
        <f>IF('PRORAČUN AMORTIZACIJE'!X37=0,0,IF(X$15&lt;=$F$11,IF($D$3=X$14,$C35*$D35/12*(13-$C$3),IF(X$14&gt;$D$3,IF($C35-SUM($E35:W35)&lt;$C35*$D35,$C35-SUM($E35:W35),$C35*$D35),0)),0))</f>
        <v>0</v>
      </c>
      <c r="Y35" s="95">
        <f>C35-SUM(E35:X35)</f>
        <v>0</v>
      </c>
    </row>
    <row r="36" spans="1:25" s="105" customFormat="1" x14ac:dyDescent="0.2">
      <c r="A36" s="108"/>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row>
    <row r="37" spans="1:25" x14ac:dyDescent="0.2">
      <c r="A37" s="70"/>
      <c r="B37" s="70"/>
      <c r="C37" s="70"/>
      <c r="D37" s="70"/>
      <c r="E37" s="110"/>
      <c r="F37" s="110"/>
      <c r="G37" s="110"/>
      <c r="H37" s="110"/>
      <c r="I37" s="110"/>
      <c r="J37" s="110"/>
      <c r="K37" s="110"/>
      <c r="L37" s="110"/>
      <c r="M37" s="110"/>
      <c r="N37" s="110"/>
      <c r="O37" s="110"/>
      <c r="P37" s="110"/>
      <c r="Q37" s="110"/>
      <c r="R37" s="110"/>
      <c r="S37" s="110"/>
      <c r="T37" s="110"/>
      <c r="U37" s="110"/>
      <c r="V37" s="110"/>
      <c r="W37" s="110"/>
      <c r="X37" s="110"/>
    </row>
    <row r="38" spans="1:25" x14ac:dyDescent="0.2">
      <c r="E38" s="75"/>
      <c r="F38" s="75"/>
      <c r="G38" s="75"/>
      <c r="H38" s="75"/>
      <c r="I38" s="75"/>
      <c r="J38" s="75"/>
      <c r="K38" s="75"/>
      <c r="L38" s="75"/>
      <c r="M38" s="75"/>
      <c r="N38" s="75"/>
      <c r="O38" s="75"/>
      <c r="P38" s="75"/>
      <c r="Q38" s="75"/>
      <c r="R38" s="75"/>
      <c r="S38" s="75"/>
      <c r="T38" s="75"/>
    </row>
    <row r="39" spans="1:25" x14ac:dyDescent="0.2">
      <c r="B39" s="75"/>
      <c r="C39" s="75"/>
      <c r="E39" s="75"/>
      <c r="F39" s="75"/>
      <c r="G39" s="75"/>
      <c r="H39" s="75"/>
      <c r="I39" s="75"/>
      <c r="J39" s="75"/>
      <c r="K39" s="75"/>
      <c r="L39" s="75"/>
      <c r="M39" s="75"/>
      <c r="N39" s="75"/>
      <c r="O39" s="75"/>
    </row>
    <row r="40" spans="1:25" x14ac:dyDescent="0.2">
      <c r="C40" s="75"/>
    </row>
  </sheetData>
  <sheetProtection formatCells="0" formatColumns="0" formatRows="0"/>
  <mergeCells count="22">
    <mergeCell ref="A1:D1"/>
    <mergeCell ref="C17:X17"/>
    <mergeCell ref="C22:X22"/>
    <mergeCell ref="A13:Y13"/>
    <mergeCell ref="F1:L1"/>
    <mergeCell ref="A5:B5"/>
    <mergeCell ref="A18:B18"/>
    <mergeCell ref="A3:B3"/>
    <mergeCell ref="A19:B19"/>
    <mergeCell ref="A20:B20"/>
    <mergeCell ref="A21:B21"/>
    <mergeCell ref="A14:B14"/>
    <mergeCell ref="A16:B16"/>
    <mergeCell ref="A4:B4"/>
    <mergeCell ref="C28:X28"/>
    <mergeCell ref="A29:B29"/>
    <mergeCell ref="A23:B23"/>
    <mergeCell ref="A26:B26"/>
    <mergeCell ref="C30:X30"/>
    <mergeCell ref="A24:B24"/>
    <mergeCell ref="A27:B27"/>
    <mergeCell ref="A25:B25"/>
  </mergeCells>
  <phoneticPr fontId="17"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W87"/>
  <sheetViews>
    <sheetView view="pageBreakPreview" zoomScale="95" zoomScaleSheetLayoutView="95" workbookViewId="0">
      <selection activeCell="R22" sqref="R22"/>
    </sheetView>
  </sheetViews>
  <sheetFormatPr defaultRowHeight="12.75" x14ac:dyDescent="0.2"/>
  <cols>
    <col min="1" max="1" width="13.5703125" style="3" customWidth="1"/>
    <col min="2" max="2" width="16.85546875" style="3" customWidth="1"/>
    <col min="3" max="3" width="11" style="3" customWidth="1"/>
    <col min="4" max="4" width="10.5703125" style="3" customWidth="1"/>
    <col min="5" max="5" width="10.5703125" style="3" bestFit="1" customWidth="1"/>
    <col min="6" max="22" width="10.28515625" style="3" customWidth="1"/>
    <col min="23" max="16384" width="9.140625" style="3"/>
  </cols>
  <sheetData>
    <row r="1" spans="1:22" s="70" customFormat="1" ht="12.75" customHeight="1" x14ac:dyDescent="0.2">
      <c r="A1" s="603" t="s">
        <v>193</v>
      </c>
      <c r="B1" s="604"/>
      <c r="C1" s="553" t="s">
        <v>48</v>
      </c>
      <c r="D1" s="554"/>
      <c r="E1" s="554"/>
      <c r="F1" s="554"/>
      <c r="G1" s="554"/>
      <c r="H1" s="554"/>
      <c r="I1" s="554"/>
      <c r="J1" s="554"/>
      <c r="K1" s="554"/>
      <c r="L1" s="554"/>
      <c r="M1" s="211"/>
      <c r="N1" s="211"/>
      <c r="O1" s="211"/>
      <c r="P1" s="211"/>
      <c r="Q1" s="211"/>
      <c r="R1" s="211"/>
      <c r="S1" s="211"/>
      <c r="T1" s="211"/>
      <c r="U1" s="211"/>
      <c r="V1" s="212"/>
    </row>
    <row r="2" spans="1:22" s="70" customFormat="1" x14ac:dyDescent="0.2">
      <c r="A2" s="603"/>
      <c r="B2" s="604"/>
      <c r="C2" s="256">
        <f>'STRUKTURA PROIZVODNJE I USLUGA'!D3</f>
        <v>2017</v>
      </c>
      <c r="D2" s="373">
        <f>'STRUKTURA PROIZVODNJE I USLUGA'!E3</f>
        <v>2018</v>
      </c>
      <c r="E2" s="373">
        <f>'STRUKTURA PROIZVODNJE I USLUGA'!F3</f>
        <v>2019</v>
      </c>
      <c r="F2" s="373">
        <f>'STRUKTURA PROIZVODNJE I USLUGA'!G3</f>
        <v>2020</v>
      </c>
      <c r="G2" s="373">
        <f>'STRUKTURA PROIZVODNJE I USLUGA'!H3</f>
        <v>2021</v>
      </c>
      <c r="H2" s="373">
        <f>'STRUKTURA PROIZVODNJE I USLUGA'!I3</f>
        <v>2022</v>
      </c>
      <c r="I2" s="373">
        <f>'STRUKTURA PROIZVODNJE I USLUGA'!J3</f>
        <v>2023</v>
      </c>
      <c r="J2" s="373">
        <f>'STRUKTURA PROIZVODNJE I USLUGA'!K3</f>
        <v>2024</v>
      </c>
      <c r="K2" s="373">
        <f>'STRUKTURA PROIZVODNJE I USLUGA'!L3</f>
        <v>2025</v>
      </c>
      <c r="L2" s="373">
        <f>'STRUKTURA PROIZVODNJE I USLUGA'!M3</f>
        <v>2026</v>
      </c>
      <c r="M2" s="373">
        <f>'STRUKTURA PROIZVODNJE I USLUGA'!N3</f>
        <v>2027</v>
      </c>
      <c r="N2" s="373">
        <f>'STRUKTURA PROIZVODNJE I USLUGA'!O3</f>
        <v>2028</v>
      </c>
      <c r="O2" s="373">
        <f>'STRUKTURA PROIZVODNJE I USLUGA'!P3</f>
        <v>2029</v>
      </c>
      <c r="P2" s="373">
        <f>'STRUKTURA PROIZVODNJE I USLUGA'!Q3</f>
        <v>2030</v>
      </c>
      <c r="Q2" s="373">
        <f>'STRUKTURA PROIZVODNJE I USLUGA'!R3</f>
        <v>2031</v>
      </c>
      <c r="R2" s="373">
        <f>'STRUKTURA PROIZVODNJE I USLUGA'!S3</f>
        <v>2032</v>
      </c>
      <c r="S2" s="373">
        <f>'STRUKTURA PROIZVODNJE I USLUGA'!T3</f>
        <v>2033</v>
      </c>
      <c r="T2" s="373">
        <f>'STRUKTURA PROIZVODNJE I USLUGA'!U3</f>
        <v>2034</v>
      </c>
      <c r="U2" s="373">
        <f>'STRUKTURA PROIZVODNJE I USLUGA'!V3</f>
        <v>2035</v>
      </c>
      <c r="V2" s="373">
        <f>'STRUKTURA PROIZVODNJE I USLUGA'!W3</f>
        <v>2036</v>
      </c>
    </row>
    <row r="3" spans="1:22" ht="13.5" thickBot="1" x14ac:dyDescent="0.25">
      <c r="A3" s="603"/>
      <c r="B3" s="604"/>
      <c r="C3" s="213">
        <v>1</v>
      </c>
      <c r="D3" s="213">
        <v>2</v>
      </c>
      <c r="E3" s="213">
        <v>3</v>
      </c>
      <c r="F3" s="213">
        <v>4</v>
      </c>
      <c r="G3" s="213">
        <v>5</v>
      </c>
      <c r="H3" s="213">
        <v>6</v>
      </c>
      <c r="I3" s="213">
        <v>7</v>
      </c>
      <c r="J3" s="213">
        <v>8</v>
      </c>
      <c r="K3" s="213">
        <v>9</v>
      </c>
      <c r="L3" s="213">
        <v>10</v>
      </c>
      <c r="M3" s="213">
        <v>11</v>
      </c>
      <c r="N3" s="213">
        <v>12</v>
      </c>
      <c r="O3" s="213">
        <v>13</v>
      </c>
      <c r="P3" s="213">
        <v>14</v>
      </c>
      <c r="Q3" s="213">
        <v>15</v>
      </c>
      <c r="R3" s="213">
        <v>16</v>
      </c>
      <c r="S3" s="213">
        <v>17</v>
      </c>
      <c r="T3" s="213">
        <v>18</v>
      </c>
      <c r="U3" s="213">
        <v>19</v>
      </c>
      <c r="V3" s="213">
        <v>20</v>
      </c>
    </row>
    <row r="4" spans="1:22" ht="13.5" thickTop="1" x14ac:dyDescent="0.2">
      <c r="A4" s="605" t="s">
        <v>100</v>
      </c>
      <c r="B4" s="215" t="s">
        <v>104</v>
      </c>
      <c r="C4" s="214">
        <f>C5+C6</f>
        <v>0</v>
      </c>
      <c r="D4" s="214">
        <f t="shared" ref="D4:V4" si="0">D5+D6</f>
        <v>0</v>
      </c>
      <c r="E4" s="214">
        <f t="shared" si="0"/>
        <v>0</v>
      </c>
      <c r="F4" s="214">
        <f t="shared" si="0"/>
        <v>0</v>
      </c>
      <c r="G4" s="214">
        <f t="shared" si="0"/>
        <v>0</v>
      </c>
      <c r="H4" s="214">
        <f t="shared" si="0"/>
        <v>0</v>
      </c>
      <c r="I4" s="214">
        <f t="shared" si="0"/>
        <v>0</v>
      </c>
      <c r="J4" s="214">
        <f t="shared" si="0"/>
        <v>0</v>
      </c>
      <c r="K4" s="214">
        <f t="shared" si="0"/>
        <v>0</v>
      </c>
      <c r="L4" s="214">
        <f t="shared" si="0"/>
        <v>0</v>
      </c>
      <c r="M4" s="214">
        <f t="shared" si="0"/>
        <v>0</v>
      </c>
      <c r="N4" s="214">
        <f t="shared" si="0"/>
        <v>0</v>
      </c>
      <c r="O4" s="214">
        <f t="shared" si="0"/>
        <v>0</v>
      </c>
      <c r="P4" s="214">
        <f t="shared" si="0"/>
        <v>0</v>
      </c>
      <c r="Q4" s="214">
        <f t="shared" si="0"/>
        <v>0</v>
      </c>
      <c r="R4" s="214">
        <f t="shared" si="0"/>
        <v>0</v>
      </c>
      <c r="S4" s="214">
        <f t="shared" si="0"/>
        <v>0</v>
      </c>
      <c r="T4" s="214">
        <f t="shared" si="0"/>
        <v>0</v>
      </c>
      <c r="U4" s="214">
        <f t="shared" si="0"/>
        <v>0</v>
      </c>
      <c r="V4" s="214">
        <f t="shared" si="0"/>
        <v>0</v>
      </c>
    </row>
    <row r="5" spans="1:22" x14ac:dyDescent="0.2">
      <c r="A5" s="606"/>
      <c r="B5" s="216" t="s">
        <v>105</v>
      </c>
      <c r="C5" s="116"/>
      <c r="D5" s="116"/>
      <c r="E5" s="116"/>
      <c r="F5" s="116"/>
      <c r="G5" s="116"/>
      <c r="H5" s="116"/>
      <c r="I5" s="116"/>
      <c r="J5" s="116"/>
      <c r="K5" s="116"/>
      <c r="L5" s="116"/>
      <c r="M5" s="116"/>
      <c r="N5" s="116"/>
      <c r="O5" s="116"/>
      <c r="P5" s="116"/>
      <c r="Q5" s="116"/>
      <c r="R5" s="116"/>
      <c r="S5" s="116"/>
      <c r="T5" s="116"/>
      <c r="U5" s="116"/>
      <c r="V5" s="116"/>
    </row>
    <row r="6" spans="1:22" ht="14.25" customHeight="1" x14ac:dyDescent="0.2">
      <c r="A6" s="606"/>
      <c r="B6" s="217" t="s">
        <v>180</v>
      </c>
      <c r="C6" s="116"/>
      <c r="D6" s="116"/>
      <c r="E6" s="116"/>
      <c r="F6" s="116"/>
      <c r="G6" s="116"/>
      <c r="H6" s="116"/>
      <c r="I6" s="116"/>
      <c r="J6" s="116"/>
      <c r="K6" s="116"/>
      <c r="L6" s="116"/>
      <c r="M6" s="116"/>
      <c r="N6" s="116"/>
      <c r="O6" s="116"/>
      <c r="P6" s="116"/>
      <c r="Q6" s="116"/>
      <c r="R6" s="116"/>
      <c r="S6" s="116"/>
      <c r="T6" s="116"/>
      <c r="U6" s="116"/>
      <c r="V6" s="116"/>
    </row>
    <row r="7" spans="1:22" ht="13.5" thickBot="1" x14ac:dyDescent="0.25">
      <c r="A7" s="607"/>
      <c r="B7" s="218" t="s">
        <v>106</v>
      </c>
      <c r="C7" s="219">
        <f>'STRUKTURA I IZVORI ULAGANJA'!C46-C6</f>
        <v>0</v>
      </c>
      <c r="D7" s="219">
        <f>C7+'STRUKTURA I IZVORI ULAGANJA'!D46-D6</f>
        <v>0</v>
      </c>
      <c r="E7" s="219">
        <f>D7+'STRUKTURA I IZVORI ULAGANJA'!E46-E6</f>
        <v>0</v>
      </c>
      <c r="F7" s="219">
        <f>E7-F6</f>
        <v>0</v>
      </c>
      <c r="G7" s="219">
        <f t="shared" ref="G7:V7" si="1">F7-G6</f>
        <v>0</v>
      </c>
      <c r="H7" s="219">
        <f t="shared" si="1"/>
        <v>0</v>
      </c>
      <c r="I7" s="219">
        <f t="shared" si="1"/>
        <v>0</v>
      </c>
      <c r="J7" s="219">
        <f t="shared" si="1"/>
        <v>0</v>
      </c>
      <c r="K7" s="219">
        <f t="shared" si="1"/>
        <v>0</v>
      </c>
      <c r="L7" s="219">
        <f t="shared" si="1"/>
        <v>0</v>
      </c>
      <c r="M7" s="219">
        <f t="shared" si="1"/>
        <v>0</v>
      </c>
      <c r="N7" s="219">
        <f t="shared" si="1"/>
        <v>0</v>
      </c>
      <c r="O7" s="219">
        <f t="shared" si="1"/>
        <v>0</v>
      </c>
      <c r="P7" s="219">
        <f t="shared" si="1"/>
        <v>0</v>
      </c>
      <c r="Q7" s="219">
        <f t="shared" si="1"/>
        <v>0</v>
      </c>
      <c r="R7" s="219">
        <f t="shared" si="1"/>
        <v>0</v>
      </c>
      <c r="S7" s="219">
        <f t="shared" si="1"/>
        <v>0</v>
      </c>
      <c r="T7" s="219">
        <f t="shared" si="1"/>
        <v>0</v>
      </c>
      <c r="U7" s="219">
        <f t="shared" si="1"/>
        <v>0</v>
      </c>
      <c r="V7" s="219">
        <f t="shared" si="1"/>
        <v>0</v>
      </c>
    </row>
    <row r="8" spans="1:22" ht="13.5" thickTop="1" x14ac:dyDescent="0.2">
      <c r="A8" s="608" t="s">
        <v>101</v>
      </c>
      <c r="B8" s="215" t="s">
        <v>104</v>
      </c>
      <c r="C8" s="220">
        <f>C9+C10</f>
        <v>0</v>
      </c>
      <c r="D8" s="220">
        <f t="shared" ref="D8:M8" si="2">D9+D10</f>
        <v>0</v>
      </c>
      <c r="E8" s="220">
        <f t="shared" si="2"/>
        <v>0</v>
      </c>
      <c r="F8" s="220">
        <f t="shared" si="2"/>
        <v>0</v>
      </c>
      <c r="G8" s="220">
        <f t="shared" si="2"/>
        <v>0</v>
      </c>
      <c r="H8" s="220">
        <f t="shared" si="2"/>
        <v>0</v>
      </c>
      <c r="I8" s="220">
        <f t="shared" si="2"/>
        <v>0</v>
      </c>
      <c r="J8" s="220">
        <f t="shared" si="2"/>
        <v>0</v>
      </c>
      <c r="K8" s="220">
        <f t="shared" si="2"/>
        <v>0</v>
      </c>
      <c r="L8" s="220">
        <f t="shared" si="2"/>
        <v>0</v>
      </c>
      <c r="M8" s="220">
        <f t="shared" si="2"/>
        <v>0</v>
      </c>
      <c r="N8" s="220">
        <f t="shared" ref="N8:V8" si="3">N9+N10</f>
        <v>0</v>
      </c>
      <c r="O8" s="220">
        <f t="shared" si="3"/>
        <v>0</v>
      </c>
      <c r="P8" s="220">
        <f t="shared" si="3"/>
        <v>0</v>
      </c>
      <c r="Q8" s="220">
        <f t="shared" si="3"/>
        <v>0</v>
      </c>
      <c r="R8" s="220">
        <f t="shared" si="3"/>
        <v>0</v>
      </c>
      <c r="S8" s="220">
        <f t="shared" si="3"/>
        <v>0</v>
      </c>
      <c r="T8" s="220">
        <f t="shared" si="3"/>
        <v>0</v>
      </c>
      <c r="U8" s="220">
        <f t="shared" si="3"/>
        <v>0</v>
      </c>
      <c r="V8" s="220">
        <f t="shared" si="3"/>
        <v>0</v>
      </c>
    </row>
    <row r="9" spans="1:22" ht="18" customHeight="1" x14ac:dyDescent="0.2">
      <c r="A9" s="609"/>
      <c r="B9" s="216" t="s">
        <v>105</v>
      </c>
      <c r="C9" s="116"/>
      <c r="D9" s="116"/>
      <c r="E9" s="116"/>
      <c r="F9" s="116"/>
      <c r="G9" s="116"/>
      <c r="H9" s="116"/>
      <c r="I9" s="116"/>
      <c r="J9" s="116"/>
      <c r="K9" s="116"/>
      <c r="L9" s="116"/>
      <c r="M9" s="116"/>
      <c r="N9" s="116"/>
      <c r="O9" s="116"/>
      <c r="P9" s="116"/>
      <c r="Q9" s="116"/>
      <c r="R9" s="116"/>
      <c r="S9" s="116"/>
      <c r="T9" s="116"/>
      <c r="U9" s="116"/>
      <c r="V9" s="116"/>
    </row>
    <row r="10" spans="1:22" ht="23.25" customHeight="1" x14ac:dyDescent="0.2">
      <c r="A10" s="609"/>
      <c r="B10" s="217" t="s">
        <v>180</v>
      </c>
      <c r="C10" s="116"/>
      <c r="D10" s="116"/>
      <c r="E10" s="116"/>
      <c r="F10" s="116"/>
      <c r="G10" s="116"/>
      <c r="H10" s="116"/>
      <c r="I10" s="116"/>
      <c r="J10" s="116"/>
      <c r="K10" s="116"/>
      <c r="L10" s="116"/>
      <c r="M10" s="116"/>
      <c r="N10" s="116"/>
      <c r="O10" s="116"/>
      <c r="P10" s="116"/>
      <c r="Q10" s="116"/>
      <c r="R10" s="116"/>
      <c r="S10" s="116"/>
      <c r="T10" s="116"/>
      <c r="U10" s="116"/>
      <c r="V10" s="116"/>
    </row>
    <row r="11" spans="1:22" ht="13.5" thickBot="1" x14ac:dyDescent="0.25">
      <c r="A11" s="609"/>
      <c r="B11" s="218" t="s">
        <v>106</v>
      </c>
      <c r="C11" s="219">
        <f>'STRUKTURA I IZVORI ULAGANJA'!C47-C10</f>
        <v>0</v>
      </c>
      <c r="D11" s="219">
        <f>C11+'STRUKTURA I IZVORI ULAGANJA'!D47-D10</f>
        <v>0</v>
      </c>
      <c r="E11" s="219">
        <f>D11+'STRUKTURA I IZVORI ULAGANJA'!E47-E10</f>
        <v>0</v>
      </c>
      <c r="F11" s="219">
        <f t="shared" ref="F11:M11" si="4">E11-F10</f>
        <v>0</v>
      </c>
      <c r="G11" s="219">
        <f t="shared" si="4"/>
        <v>0</v>
      </c>
      <c r="H11" s="219">
        <f t="shared" si="4"/>
        <v>0</v>
      </c>
      <c r="I11" s="219">
        <f t="shared" si="4"/>
        <v>0</v>
      </c>
      <c r="J11" s="219">
        <f t="shared" si="4"/>
        <v>0</v>
      </c>
      <c r="K11" s="219">
        <f t="shared" si="4"/>
        <v>0</v>
      </c>
      <c r="L11" s="219">
        <f t="shared" si="4"/>
        <v>0</v>
      </c>
      <c r="M11" s="219">
        <f t="shared" si="4"/>
        <v>0</v>
      </c>
      <c r="N11" s="219">
        <f t="shared" ref="N11:V11" si="5">M11-N10</f>
        <v>0</v>
      </c>
      <c r="O11" s="219">
        <f t="shared" si="5"/>
        <v>0</v>
      </c>
      <c r="P11" s="219">
        <f t="shared" si="5"/>
        <v>0</v>
      </c>
      <c r="Q11" s="219">
        <f t="shared" si="5"/>
        <v>0</v>
      </c>
      <c r="R11" s="219">
        <f t="shared" si="5"/>
        <v>0</v>
      </c>
      <c r="S11" s="219">
        <f t="shared" si="5"/>
        <v>0</v>
      </c>
      <c r="T11" s="219">
        <f t="shared" si="5"/>
        <v>0</v>
      </c>
      <c r="U11" s="219">
        <f t="shared" si="5"/>
        <v>0</v>
      </c>
      <c r="V11" s="219">
        <f t="shared" si="5"/>
        <v>0</v>
      </c>
    </row>
    <row r="12" spans="1:22" ht="13.5" thickTop="1" x14ac:dyDescent="0.2">
      <c r="A12" s="608" t="s">
        <v>102</v>
      </c>
      <c r="B12" s="215" t="s">
        <v>104</v>
      </c>
      <c r="C12" s="220">
        <f>C13+C14</f>
        <v>0</v>
      </c>
      <c r="D12" s="220">
        <f t="shared" ref="D12:V12" si="6">D13+D14</f>
        <v>0</v>
      </c>
      <c r="E12" s="220">
        <f t="shared" si="6"/>
        <v>0</v>
      </c>
      <c r="F12" s="220">
        <f t="shared" si="6"/>
        <v>0</v>
      </c>
      <c r="G12" s="220">
        <f t="shared" si="6"/>
        <v>0</v>
      </c>
      <c r="H12" s="220">
        <f t="shared" si="6"/>
        <v>0</v>
      </c>
      <c r="I12" s="220">
        <f t="shared" si="6"/>
        <v>0</v>
      </c>
      <c r="J12" s="220">
        <f t="shared" si="6"/>
        <v>0</v>
      </c>
      <c r="K12" s="220">
        <f t="shared" si="6"/>
        <v>0</v>
      </c>
      <c r="L12" s="220">
        <f t="shared" si="6"/>
        <v>0</v>
      </c>
      <c r="M12" s="220">
        <f t="shared" si="6"/>
        <v>0</v>
      </c>
      <c r="N12" s="220">
        <f t="shared" si="6"/>
        <v>0</v>
      </c>
      <c r="O12" s="220">
        <f t="shared" si="6"/>
        <v>0</v>
      </c>
      <c r="P12" s="220">
        <f t="shared" si="6"/>
        <v>0</v>
      </c>
      <c r="Q12" s="220">
        <f t="shared" si="6"/>
        <v>0</v>
      </c>
      <c r="R12" s="220">
        <f t="shared" si="6"/>
        <v>0</v>
      </c>
      <c r="S12" s="220">
        <f t="shared" si="6"/>
        <v>0</v>
      </c>
      <c r="T12" s="220">
        <f t="shared" si="6"/>
        <v>0</v>
      </c>
      <c r="U12" s="220">
        <f t="shared" si="6"/>
        <v>0</v>
      </c>
      <c r="V12" s="220">
        <f t="shared" si="6"/>
        <v>0</v>
      </c>
    </row>
    <row r="13" spans="1:22" x14ac:dyDescent="0.2">
      <c r="A13" s="609"/>
      <c r="B13" s="216" t="s">
        <v>105</v>
      </c>
      <c r="C13" s="116"/>
      <c r="D13" s="116"/>
      <c r="E13" s="116"/>
      <c r="F13" s="116"/>
      <c r="G13" s="116"/>
      <c r="H13" s="116"/>
      <c r="I13" s="116"/>
      <c r="J13" s="116"/>
      <c r="K13" s="116"/>
      <c r="L13" s="116"/>
      <c r="M13" s="116"/>
      <c r="N13" s="116"/>
      <c r="O13" s="116"/>
      <c r="P13" s="116"/>
      <c r="Q13" s="116"/>
      <c r="R13" s="116"/>
      <c r="S13" s="116"/>
      <c r="T13" s="116"/>
      <c r="U13" s="116"/>
      <c r="V13" s="116"/>
    </row>
    <row r="14" spans="1:22" ht="24" customHeight="1" x14ac:dyDescent="0.2">
      <c r="A14" s="609"/>
      <c r="B14" s="217" t="s">
        <v>180</v>
      </c>
      <c r="C14" s="116"/>
      <c r="D14" s="116"/>
      <c r="E14" s="116"/>
      <c r="F14" s="116"/>
      <c r="G14" s="116"/>
      <c r="H14" s="116"/>
      <c r="I14" s="116"/>
      <c r="J14" s="116"/>
      <c r="K14" s="116"/>
      <c r="L14" s="116"/>
      <c r="M14" s="116"/>
      <c r="N14" s="116"/>
      <c r="O14" s="116"/>
      <c r="P14" s="116"/>
      <c r="Q14" s="116"/>
      <c r="R14" s="116"/>
      <c r="S14" s="116"/>
      <c r="T14" s="116"/>
      <c r="U14" s="116"/>
      <c r="V14" s="116"/>
    </row>
    <row r="15" spans="1:22" ht="13.5" thickBot="1" x14ac:dyDescent="0.25">
      <c r="A15" s="609"/>
      <c r="B15" s="218" t="s">
        <v>106</v>
      </c>
      <c r="C15" s="117"/>
      <c r="D15" s="219">
        <f t="shared" ref="D15:V15" si="7">C15-D14</f>
        <v>0</v>
      </c>
      <c r="E15" s="219">
        <f t="shared" si="7"/>
        <v>0</v>
      </c>
      <c r="F15" s="219">
        <f t="shared" si="7"/>
        <v>0</v>
      </c>
      <c r="G15" s="219">
        <f t="shared" si="7"/>
        <v>0</v>
      </c>
      <c r="H15" s="219">
        <f t="shared" si="7"/>
        <v>0</v>
      </c>
      <c r="I15" s="219">
        <f t="shared" si="7"/>
        <v>0</v>
      </c>
      <c r="J15" s="219">
        <f t="shared" si="7"/>
        <v>0</v>
      </c>
      <c r="K15" s="219">
        <f t="shared" si="7"/>
        <v>0</v>
      </c>
      <c r="L15" s="219">
        <f t="shared" si="7"/>
        <v>0</v>
      </c>
      <c r="M15" s="219">
        <f t="shared" si="7"/>
        <v>0</v>
      </c>
      <c r="N15" s="219">
        <f t="shared" si="7"/>
        <v>0</v>
      </c>
      <c r="O15" s="219">
        <f t="shared" si="7"/>
        <v>0</v>
      </c>
      <c r="P15" s="219">
        <f t="shared" si="7"/>
        <v>0</v>
      </c>
      <c r="Q15" s="219">
        <f t="shared" si="7"/>
        <v>0</v>
      </c>
      <c r="R15" s="219">
        <f t="shared" si="7"/>
        <v>0</v>
      </c>
      <c r="S15" s="219">
        <f t="shared" si="7"/>
        <v>0</v>
      </c>
      <c r="T15" s="219">
        <f t="shared" si="7"/>
        <v>0</v>
      </c>
      <c r="U15" s="219">
        <f t="shared" si="7"/>
        <v>0</v>
      </c>
      <c r="V15" s="219">
        <f t="shared" si="7"/>
        <v>0</v>
      </c>
    </row>
    <row r="16" spans="1:22" ht="29.25" customHeight="1" thickTop="1" x14ac:dyDescent="0.2">
      <c r="A16" s="610" t="s">
        <v>103</v>
      </c>
      <c r="B16" s="215" t="s">
        <v>107</v>
      </c>
      <c r="C16" s="148">
        <f>IF(C3&lt;='OSNOVNI PODACI'!$B$13,C4+C8+C12,0)</f>
        <v>0</v>
      </c>
      <c r="D16" s="148">
        <f>IF(D3&lt;='OSNOVNI PODACI'!$B$13,D4+D8+D12,0)</f>
        <v>0</v>
      </c>
      <c r="E16" s="148">
        <f>IF(E3&lt;='OSNOVNI PODACI'!$B$13,E4+E8+E12,0)</f>
        <v>0</v>
      </c>
      <c r="F16" s="148">
        <f>IF(F3&lt;='OSNOVNI PODACI'!$B$13,F4+F8+F12,0)</f>
        <v>0</v>
      </c>
      <c r="G16" s="148">
        <f>IF(G3&lt;='OSNOVNI PODACI'!$B$13,G4+G8+G12,0)</f>
        <v>0</v>
      </c>
      <c r="H16" s="148">
        <f>IF(H3&lt;='OSNOVNI PODACI'!$B$13,H4+H8+H12,0)</f>
        <v>0</v>
      </c>
      <c r="I16" s="148">
        <f>IF(I3&lt;='OSNOVNI PODACI'!$B$13,I4+I8+I12,0)</f>
        <v>0</v>
      </c>
      <c r="J16" s="148">
        <f>IF(J3&lt;='OSNOVNI PODACI'!$B$13,J4+J8+J12,0)</f>
        <v>0</v>
      </c>
      <c r="K16" s="148">
        <f>IF(K3&lt;='OSNOVNI PODACI'!$B$13,K4+K8+K12,0)</f>
        <v>0</v>
      </c>
      <c r="L16" s="148">
        <f>IF(L3&lt;='OSNOVNI PODACI'!$B$13,L4+L8+L12,0)</f>
        <v>0</v>
      </c>
      <c r="M16" s="148">
        <f>IF(M3&lt;='OSNOVNI PODACI'!$B$13,M4+M8+M12,0)</f>
        <v>0</v>
      </c>
      <c r="N16" s="148">
        <f>IF(N3&lt;='OSNOVNI PODACI'!$B$13,N4+N8+N12,0)</f>
        <v>0</v>
      </c>
      <c r="O16" s="148">
        <f>IF(O3&lt;='OSNOVNI PODACI'!$B$13,O4+O8+O12,0)</f>
        <v>0</v>
      </c>
      <c r="P16" s="148">
        <f>IF(P3&lt;='OSNOVNI PODACI'!$B$13,P4+P8+P12,0)</f>
        <v>0</v>
      </c>
      <c r="Q16" s="148">
        <f>IF(Q3&lt;='OSNOVNI PODACI'!$B$13,Q4+Q8+Q12,0)</f>
        <v>0</v>
      </c>
      <c r="R16" s="148">
        <f>IF(R3&lt;='OSNOVNI PODACI'!$B$13,R4+R8+R12,0)</f>
        <v>0</v>
      </c>
      <c r="S16" s="148">
        <f>IF(S3&lt;='OSNOVNI PODACI'!$B$13,S4+S8+S12,0)</f>
        <v>0</v>
      </c>
      <c r="T16" s="148">
        <f>IF(T3&lt;='OSNOVNI PODACI'!$B$13,T4+T8+T12,0)</f>
        <v>0</v>
      </c>
      <c r="U16" s="148">
        <f>IF(U3&lt;='OSNOVNI PODACI'!$B$13,U4+U8+U12,0)</f>
        <v>0</v>
      </c>
      <c r="V16" s="148">
        <f>IF(V3&lt;='OSNOVNI PODACI'!$B$13,V4+V8+V12,0)</f>
        <v>0</v>
      </c>
    </row>
    <row r="17" spans="1:23" x14ac:dyDescent="0.2">
      <c r="A17" s="611"/>
      <c r="B17" s="216" t="s">
        <v>108</v>
      </c>
      <c r="C17" s="149">
        <f>IF(C$3&lt;='OSNOVNI PODACI'!$B$13,C5+C9+C13,0)</f>
        <v>0</v>
      </c>
      <c r="D17" s="149">
        <f>IF(D$3&lt;='OSNOVNI PODACI'!$B$13,D5+D9+D13,0)</f>
        <v>0</v>
      </c>
      <c r="E17" s="149">
        <f>IF(E$3&lt;='OSNOVNI PODACI'!$B$13,E5+E9+E13,0)</f>
        <v>0</v>
      </c>
      <c r="F17" s="149">
        <f>IF(F$3&lt;='OSNOVNI PODACI'!$B$13,F5+F9+F13,0)</f>
        <v>0</v>
      </c>
      <c r="G17" s="149">
        <f>IF(G$3&lt;='OSNOVNI PODACI'!$B$13,G5+G9+G13,0)</f>
        <v>0</v>
      </c>
      <c r="H17" s="149">
        <f>IF(H$3&lt;='OSNOVNI PODACI'!$B$13,H5+H9+H13,0)</f>
        <v>0</v>
      </c>
      <c r="I17" s="149">
        <f>IF(I$3&lt;='OSNOVNI PODACI'!$B$13,I5+I9+I13,0)</f>
        <v>0</v>
      </c>
      <c r="J17" s="149">
        <f>IF(J$3&lt;='OSNOVNI PODACI'!$B$13,J5+J9+J13,0)</f>
        <v>0</v>
      </c>
      <c r="K17" s="149">
        <f>IF(K$3&lt;='OSNOVNI PODACI'!$B$13,K5+K9+K13,0)</f>
        <v>0</v>
      </c>
      <c r="L17" s="149">
        <f>IF(L$3&lt;='OSNOVNI PODACI'!$B$13,L5+L9+L13,0)</f>
        <v>0</v>
      </c>
      <c r="M17" s="149">
        <f>IF(M$3&lt;='OSNOVNI PODACI'!$B$13,M5+M9+M13,0)</f>
        <v>0</v>
      </c>
      <c r="N17" s="149">
        <f>IF(N$3&lt;='OSNOVNI PODACI'!$B$13,N5+N9+N13,0)</f>
        <v>0</v>
      </c>
      <c r="O17" s="149">
        <f>IF(O$3&lt;='OSNOVNI PODACI'!$B$13,O5+O9+O13,0)</f>
        <v>0</v>
      </c>
      <c r="P17" s="149">
        <f>IF(P$3&lt;='OSNOVNI PODACI'!$B$13,P5+P9+P13,0)</f>
        <v>0</v>
      </c>
      <c r="Q17" s="149">
        <f>IF(Q$3&lt;='OSNOVNI PODACI'!$B$13,Q5+Q9+Q13,0)</f>
        <v>0</v>
      </c>
      <c r="R17" s="149">
        <f>IF(R$3&lt;='OSNOVNI PODACI'!$B$13,R5+R9+R13,0)</f>
        <v>0</v>
      </c>
      <c r="S17" s="149">
        <f>IF(S$3&lt;='OSNOVNI PODACI'!$B$13,S5+S9+S13,0)</f>
        <v>0</v>
      </c>
      <c r="T17" s="149">
        <f>IF(T$3&lt;='OSNOVNI PODACI'!$B$13,T5+T9+T13,0)</f>
        <v>0</v>
      </c>
      <c r="U17" s="149">
        <f>IF(U$3&lt;='OSNOVNI PODACI'!$B$13,U5+U9+U13,0)</f>
        <v>0</v>
      </c>
      <c r="V17" s="149">
        <f>IF(V$3&lt;='OSNOVNI PODACI'!$B$13,V5+V9+V13,0)</f>
        <v>0</v>
      </c>
    </row>
    <row r="18" spans="1:23" x14ac:dyDescent="0.2">
      <c r="A18" s="611"/>
      <c r="B18" s="217" t="s">
        <v>109</v>
      </c>
      <c r="C18" s="149">
        <f>IF(C$3&lt;='OSNOVNI PODACI'!$B$13,C6+C10+C14,0)</f>
        <v>0</v>
      </c>
      <c r="D18" s="149">
        <f>IF(D$3&lt;='OSNOVNI PODACI'!$B$13,D6+D10+D14,0)</f>
        <v>0</v>
      </c>
      <c r="E18" s="149">
        <f>IF(E$3&lt;='OSNOVNI PODACI'!$B$13,E6+E10+E14,0)</f>
        <v>0</v>
      </c>
      <c r="F18" s="149">
        <f>IF(F$3&lt;='OSNOVNI PODACI'!$B$13,F6+F10+F14,0)</f>
        <v>0</v>
      </c>
      <c r="G18" s="149">
        <f>IF(G$3&lt;='OSNOVNI PODACI'!$B$13,G6+G10+G14,0)</f>
        <v>0</v>
      </c>
      <c r="H18" s="149">
        <f>IF(H$3&lt;='OSNOVNI PODACI'!$B$13,H6+H10+H14,0)</f>
        <v>0</v>
      </c>
      <c r="I18" s="149">
        <f>IF(I$3&lt;='OSNOVNI PODACI'!$B$13,I6+I10+I14,0)</f>
        <v>0</v>
      </c>
      <c r="J18" s="149">
        <f>IF(J$3&lt;='OSNOVNI PODACI'!$B$13,J6+J10+J14,0)</f>
        <v>0</v>
      </c>
      <c r="K18" s="149">
        <f>IF(K$3&lt;='OSNOVNI PODACI'!$B$13,K6+K10+K14,0)</f>
        <v>0</v>
      </c>
      <c r="L18" s="149">
        <f>IF(L$3&lt;='OSNOVNI PODACI'!$B$13,L6+L10+L14,0)</f>
        <v>0</v>
      </c>
      <c r="M18" s="149">
        <f>IF(M$3&lt;='OSNOVNI PODACI'!$B$13,M6+M10+M14,0)</f>
        <v>0</v>
      </c>
      <c r="N18" s="149">
        <f>IF(N$3&lt;='OSNOVNI PODACI'!$B$13,N6+N10+N14,0)</f>
        <v>0</v>
      </c>
      <c r="O18" s="149">
        <f>IF(O$3&lt;='OSNOVNI PODACI'!$B$13,O6+O10+O14,0)</f>
        <v>0</v>
      </c>
      <c r="P18" s="149">
        <f>IF(P$3&lt;='OSNOVNI PODACI'!$B$13,P6+P10+P14,0)</f>
        <v>0</v>
      </c>
      <c r="Q18" s="149">
        <f>IF(Q$3&lt;='OSNOVNI PODACI'!$B$13,Q6+Q10+Q14,0)</f>
        <v>0</v>
      </c>
      <c r="R18" s="149">
        <f>IF(R$3&lt;='OSNOVNI PODACI'!$B$13,R6+R10+R14,0)</f>
        <v>0</v>
      </c>
      <c r="S18" s="149">
        <f>IF(S$3&lt;='OSNOVNI PODACI'!$B$13,S6+S10+S14,0)</f>
        <v>0</v>
      </c>
      <c r="T18" s="149">
        <f>IF(T$3&lt;='OSNOVNI PODACI'!$B$13,T6+T10+T14,0)</f>
        <v>0</v>
      </c>
      <c r="U18" s="149">
        <f>IF(U$3&lt;='OSNOVNI PODACI'!$B$13,U6+U10+U14,0)</f>
        <v>0</v>
      </c>
      <c r="V18" s="149">
        <f>IF(V$3&lt;='OSNOVNI PODACI'!$B$13,V6+V10+V14,0)</f>
        <v>0</v>
      </c>
    </row>
    <row r="19" spans="1:23" ht="13.5" thickBot="1" x14ac:dyDescent="0.25">
      <c r="A19" s="612"/>
      <c r="B19" s="218" t="s">
        <v>110</v>
      </c>
      <c r="C19" s="150">
        <f>IF(C3&lt;='OSNOVNI PODACI'!$B$13,C7+C11+C15,0)</f>
        <v>0</v>
      </c>
      <c r="D19" s="150">
        <f>IF(D3&lt;='OSNOVNI PODACI'!$B$13,D7+D11+D15,0)</f>
        <v>0</v>
      </c>
      <c r="E19" s="150">
        <f>IF(E3&lt;='OSNOVNI PODACI'!$B$13,E7+E11+E15,0)</f>
        <v>0</v>
      </c>
      <c r="F19" s="150">
        <f>IF(F3&lt;='OSNOVNI PODACI'!$B$13,F7+F11+F15,0)</f>
        <v>0</v>
      </c>
      <c r="G19" s="150">
        <f>IF(G3&lt;='OSNOVNI PODACI'!$B$13,G7+G11+G15,0)</f>
        <v>0</v>
      </c>
      <c r="H19" s="150">
        <f>IF(H3&lt;='OSNOVNI PODACI'!$B$13,H7+H11+H15,0)</f>
        <v>0</v>
      </c>
      <c r="I19" s="150">
        <f>IF(I3&lt;='OSNOVNI PODACI'!$B$13,I7+I11+I15,0)</f>
        <v>0</v>
      </c>
      <c r="J19" s="150">
        <f>IF(J3&lt;='OSNOVNI PODACI'!$B$13,J7+J11+J15,0)</f>
        <v>0</v>
      </c>
      <c r="K19" s="150">
        <f>IF(K3&lt;='OSNOVNI PODACI'!$B$13,K7+K11+K15,0)</f>
        <v>0</v>
      </c>
      <c r="L19" s="150">
        <f>IF(L3&lt;='OSNOVNI PODACI'!$B$13,L7+L11+L15,0)</f>
        <v>0</v>
      </c>
      <c r="M19" s="150">
        <f>IF(M3&lt;='OSNOVNI PODACI'!$B$13,M7+M11+M15,0)</f>
        <v>0</v>
      </c>
      <c r="N19" s="150">
        <f>IF(N3&lt;='OSNOVNI PODACI'!$B$13,N7+N11+N15,0)</f>
        <v>0</v>
      </c>
      <c r="O19" s="150">
        <f>IF(O3&lt;='OSNOVNI PODACI'!$B$13,O7+O11+O15,0)</f>
        <v>0</v>
      </c>
      <c r="P19" s="150">
        <f>IF(P3&lt;='OSNOVNI PODACI'!$B$13,P7+P11+P15,0)</f>
        <v>0</v>
      </c>
      <c r="Q19" s="150">
        <f>IF(Q3&lt;='OSNOVNI PODACI'!$B$13,Q7+Q11+Q15,0)</f>
        <v>0</v>
      </c>
      <c r="R19" s="150">
        <f>IF(R3&lt;='OSNOVNI PODACI'!$B$13,R7+R11+R15,0)</f>
        <v>0</v>
      </c>
      <c r="S19" s="150">
        <f>IF(S3&lt;='OSNOVNI PODACI'!$B$13,S7+S11+S15,0)</f>
        <v>0</v>
      </c>
      <c r="T19" s="150">
        <f>IF(T3&lt;='OSNOVNI PODACI'!$B$13,T7+T11+T15,0)</f>
        <v>0</v>
      </c>
      <c r="U19" s="150">
        <f>IF(U3&lt;='OSNOVNI PODACI'!$B$13,U7+U11+U15,0)</f>
        <v>0</v>
      </c>
      <c r="V19" s="150">
        <f>IF(V3&lt;='OSNOVNI PODACI'!$B$13,V7+V11+V15,0)</f>
        <v>0</v>
      </c>
    </row>
    <row r="20" spans="1:23" ht="14.25" thickTop="1" thickBot="1" x14ac:dyDescent="0.25">
      <c r="A20" s="123"/>
      <c r="B20" s="124"/>
      <c r="C20" s="125"/>
      <c r="D20" s="125"/>
      <c r="E20" s="125"/>
      <c r="F20" s="125"/>
      <c r="G20" s="125"/>
      <c r="H20" s="125"/>
      <c r="I20" s="125"/>
      <c r="J20" s="125"/>
      <c r="K20" s="125"/>
      <c r="L20" s="125"/>
      <c r="M20" s="125"/>
      <c r="N20" s="125"/>
      <c r="O20" s="125"/>
      <c r="P20" s="125"/>
      <c r="Q20" s="125"/>
      <c r="R20" s="125"/>
      <c r="S20" s="125"/>
      <c r="T20" s="125"/>
      <c r="U20" s="125"/>
      <c r="V20" s="125"/>
      <c r="W20" s="1"/>
    </row>
    <row r="21" spans="1:23" ht="57.75" customHeight="1" thickBot="1" x14ac:dyDescent="0.25">
      <c r="A21" s="613" t="s">
        <v>205</v>
      </c>
      <c r="B21" s="614"/>
      <c r="C21" s="614"/>
      <c r="D21" s="614"/>
      <c r="E21" s="614"/>
      <c r="F21" s="614"/>
      <c r="G21" s="614"/>
      <c r="H21" s="614"/>
      <c r="I21" s="614"/>
      <c r="J21" s="614"/>
      <c r="K21" s="614"/>
      <c r="L21" s="614"/>
      <c r="M21" s="615"/>
      <c r="N21" s="125"/>
      <c r="O21" s="125"/>
      <c r="P21" s="125"/>
      <c r="Q21" s="125"/>
      <c r="R21" s="125"/>
      <c r="S21" s="125"/>
      <c r="T21" s="125"/>
      <c r="U21" s="125"/>
      <c r="V21" s="125"/>
      <c r="W21" s="1"/>
    </row>
    <row r="22" spans="1:23" ht="63.75" customHeight="1" thickBot="1" x14ac:dyDescent="0.25">
      <c r="A22" s="616" t="s">
        <v>206</v>
      </c>
      <c r="B22" s="617"/>
      <c r="C22" s="617"/>
      <c r="D22" s="617"/>
      <c r="E22" s="617"/>
      <c r="F22" s="617"/>
      <c r="G22" s="617"/>
      <c r="H22" s="617"/>
      <c r="I22" s="617"/>
      <c r="J22" s="617"/>
      <c r="K22" s="617"/>
      <c r="L22" s="617"/>
      <c r="M22" s="618"/>
      <c r="N22" s="125"/>
      <c r="O22" s="125"/>
      <c r="P22" s="125"/>
      <c r="Q22" s="125"/>
      <c r="R22" s="125"/>
      <c r="S22" s="125"/>
      <c r="T22" s="125"/>
      <c r="U22" s="125"/>
      <c r="V22" s="344"/>
      <c r="W22" s="1"/>
    </row>
    <row r="23" spans="1:23" ht="47.25" customHeight="1" thickBot="1" x14ac:dyDescent="0.25">
      <c r="A23" s="616" t="s">
        <v>207</v>
      </c>
      <c r="B23" s="617"/>
      <c r="C23" s="617"/>
      <c r="D23" s="617"/>
      <c r="E23" s="617"/>
      <c r="F23" s="617"/>
      <c r="G23" s="617"/>
      <c r="H23" s="617"/>
      <c r="I23" s="617"/>
      <c r="J23" s="617"/>
      <c r="K23" s="617"/>
      <c r="L23" s="617"/>
      <c r="M23" s="618"/>
      <c r="N23" s="125"/>
      <c r="O23" s="125"/>
      <c r="P23" s="125"/>
      <c r="Q23" s="125"/>
      <c r="R23" s="125"/>
      <c r="S23" s="125"/>
      <c r="T23" s="125"/>
      <c r="U23" s="125"/>
      <c r="V23" s="125"/>
      <c r="W23" s="1"/>
    </row>
    <row r="24" spans="1:23" x14ac:dyDescent="0.2">
      <c r="A24" s="123"/>
      <c r="B24" s="124"/>
      <c r="C24" s="125"/>
      <c r="D24" s="125"/>
      <c r="E24" s="125"/>
      <c r="F24" s="125"/>
      <c r="G24" s="125"/>
      <c r="H24" s="125"/>
      <c r="I24" s="125"/>
      <c r="J24" s="125"/>
      <c r="K24" s="125"/>
      <c r="L24" s="125"/>
      <c r="M24" s="125"/>
      <c r="N24" s="125"/>
      <c r="O24" s="125"/>
      <c r="P24" s="125"/>
      <c r="Q24" s="125"/>
      <c r="R24" s="125"/>
      <c r="S24" s="125"/>
      <c r="T24" s="125"/>
      <c r="U24" s="125"/>
      <c r="V24" s="125"/>
      <c r="W24" s="1"/>
    </row>
    <row r="25" spans="1:23" ht="13.5" x14ac:dyDescent="0.25">
      <c r="A25" s="601" t="s">
        <v>60</v>
      </c>
      <c r="B25" s="601"/>
      <c r="C25" s="1"/>
      <c r="D25" s="1"/>
      <c r="E25" s="1"/>
      <c r="F25" s="1"/>
      <c r="G25" s="1"/>
      <c r="H25" s="1"/>
      <c r="I25" s="1"/>
      <c r="J25" s="1"/>
      <c r="K25" s="1"/>
      <c r="L25" s="1"/>
      <c r="M25" s="1"/>
      <c r="N25" s="1"/>
      <c r="O25" s="1"/>
      <c r="P25" s="1"/>
      <c r="Q25" s="1"/>
      <c r="R25" s="1"/>
      <c r="S25" s="1"/>
      <c r="T25" s="1"/>
      <c r="U25" s="1"/>
      <c r="V25" s="1"/>
      <c r="W25" s="1"/>
    </row>
    <row r="26" spans="1:23" ht="18" customHeight="1" x14ac:dyDescent="0.2">
      <c r="A26" s="511" t="s">
        <v>208</v>
      </c>
      <c r="B26" s="511"/>
      <c r="C26" s="511"/>
      <c r="D26" s="511"/>
      <c r="E26" s="511"/>
      <c r="F26" s="511"/>
      <c r="G26" s="511"/>
      <c r="H26" s="511"/>
      <c r="I26" s="511"/>
      <c r="J26" s="511"/>
      <c r="K26" s="511"/>
      <c r="L26" s="511"/>
      <c r="M26" s="511"/>
      <c r="N26" s="511"/>
      <c r="O26" s="1"/>
      <c r="P26" s="1"/>
      <c r="Q26" s="1"/>
      <c r="R26" s="1"/>
      <c r="S26" s="1"/>
      <c r="T26" s="1"/>
      <c r="U26" s="1"/>
      <c r="V26" s="1"/>
      <c r="W26" s="1"/>
    </row>
    <row r="27" spans="1:23" ht="21.75" customHeight="1" x14ac:dyDescent="0.2">
      <c r="A27" s="511" t="s">
        <v>259</v>
      </c>
      <c r="B27" s="511"/>
      <c r="C27" s="511"/>
      <c r="D27" s="511"/>
      <c r="E27" s="511"/>
      <c r="F27" s="511"/>
      <c r="G27" s="511"/>
      <c r="H27" s="511"/>
      <c r="I27" s="511"/>
      <c r="J27" s="511"/>
      <c r="K27" s="511"/>
      <c r="L27" s="511"/>
      <c r="M27" s="511"/>
      <c r="N27" s="511"/>
      <c r="O27" s="1"/>
      <c r="P27" s="1"/>
      <c r="Q27" s="1"/>
      <c r="R27" s="1"/>
      <c r="S27" s="1"/>
      <c r="T27" s="1"/>
      <c r="U27" s="1"/>
      <c r="V27" s="1"/>
      <c r="W27" s="1"/>
    </row>
    <row r="28" spans="1:23" ht="19.5" customHeight="1" x14ac:dyDescent="0.2">
      <c r="A28" s="602" t="s">
        <v>159</v>
      </c>
      <c r="B28" s="602"/>
      <c r="C28" s="602"/>
      <c r="D28" s="602"/>
      <c r="E28" s="602"/>
      <c r="F28" s="602"/>
      <c r="G28" s="602"/>
      <c r="H28" s="602"/>
      <c r="I28" s="602"/>
      <c r="J28" s="602"/>
      <c r="K28" s="602"/>
      <c r="L28" s="602"/>
      <c r="M28" s="602"/>
      <c r="N28" s="602"/>
      <c r="O28" s="1"/>
      <c r="P28" s="1"/>
      <c r="Q28" s="1"/>
      <c r="R28" s="1"/>
      <c r="S28" s="1"/>
      <c r="T28" s="1"/>
      <c r="U28" s="1"/>
      <c r="V28" s="1"/>
      <c r="W28" s="1"/>
    </row>
    <row r="29" spans="1:23" ht="21" customHeight="1" x14ac:dyDescent="0.2">
      <c r="A29" s="602" t="s">
        <v>158</v>
      </c>
      <c r="B29" s="602"/>
      <c r="C29" s="602"/>
      <c r="D29" s="602"/>
      <c r="E29" s="602"/>
      <c r="F29" s="602"/>
      <c r="G29" s="602"/>
      <c r="H29" s="602"/>
      <c r="I29" s="602"/>
      <c r="J29" s="602"/>
      <c r="K29" s="602"/>
      <c r="L29" s="602"/>
      <c r="M29" s="602"/>
      <c r="N29" s="602"/>
      <c r="O29" s="1"/>
      <c r="P29" s="1"/>
      <c r="Q29" s="1"/>
      <c r="R29" s="1"/>
      <c r="S29" s="1"/>
      <c r="T29" s="1"/>
      <c r="U29" s="1"/>
      <c r="V29" s="1"/>
      <c r="W29" s="1"/>
    </row>
    <row r="30" spans="1:23" ht="20.25" customHeight="1" x14ac:dyDescent="0.2">
      <c r="A30" s="602" t="s">
        <v>311</v>
      </c>
      <c r="B30" s="602"/>
      <c r="C30" s="602"/>
      <c r="D30" s="602"/>
      <c r="E30" s="602"/>
      <c r="F30" s="602"/>
      <c r="G30" s="602"/>
      <c r="H30" s="602"/>
      <c r="I30" s="602"/>
      <c r="J30" s="602"/>
      <c r="K30" s="602"/>
      <c r="L30" s="602"/>
      <c r="M30" s="602"/>
      <c r="N30" s="602"/>
      <c r="O30" s="1"/>
      <c r="P30" s="1"/>
      <c r="Q30" s="1"/>
      <c r="R30" s="1"/>
      <c r="S30" s="1"/>
      <c r="T30" s="1"/>
      <c r="U30" s="1"/>
      <c r="V30" s="1"/>
      <c r="W30" s="1"/>
    </row>
    <row r="31" spans="1:23" ht="17.25" customHeight="1" x14ac:dyDescent="0.2">
      <c r="A31" s="602" t="s">
        <v>212</v>
      </c>
      <c r="B31" s="602"/>
      <c r="C31" s="602"/>
      <c r="D31" s="602"/>
      <c r="E31" s="602"/>
      <c r="F31" s="602"/>
      <c r="G31" s="602"/>
      <c r="H31" s="602"/>
      <c r="I31" s="602"/>
      <c r="J31" s="602"/>
      <c r="K31" s="602"/>
      <c r="L31" s="602"/>
      <c r="M31" s="602"/>
      <c r="N31" s="602"/>
      <c r="O31" s="1"/>
      <c r="P31" s="1"/>
      <c r="Q31" s="1"/>
      <c r="R31" s="1"/>
      <c r="S31" s="1"/>
      <c r="T31" s="1"/>
      <c r="U31" s="1"/>
      <c r="V31" s="1"/>
      <c r="W31" s="1"/>
    </row>
    <row r="32" spans="1:23" ht="13.5" x14ac:dyDescent="0.25">
      <c r="A32" s="601"/>
      <c r="B32" s="601"/>
      <c r="C32" s="601"/>
      <c r="D32" s="601"/>
      <c r="E32" s="601"/>
      <c r="F32" s="601"/>
      <c r="G32" s="601"/>
      <c r="H32" s="601"/>
      <c r="I32" s="601"/>
      <c r="J32" s="601"/>
      <c r="K32" s="601"/>
      <c r="L32" s="601"/>
      <c r="M32" s="601"/>
      <c r="N32" s="601"/>
      <c r="O32" s="1"/>
      <c r="P32" s="1"/>
      <c r="Q32" s="1"/>
      <c r="R32" s="1"/>
      <c r="S32" s="1"/>
      <c r="T32" s="1"/>
      <c r="U32" s="1"/>
      <c r="V32" s="1"/>
      <c r="W32" s="1"/>
    </row>
    <row r="33" spans="1:23" ht="13.5" x14ac:dyDescent="0.25">
      <c r="A33" s="600" t="s">
        <v>235</v>
      </c>
      <c r="B33" s="600"/>
      <c r="C33" s="600"/>
      <c r="D33" s="600"/>
      <c r="E33" s="600"/>
      <c r="F33" s="600"/>
      <c r="G33" s="600"/>
      <c r="H33" s="600"/>
      <c r="I33" s="600"/>
      <c r="J33" s="600"/>
      <c r="K33" s="600"/>
      <c r="L33" s="600"/>
      <c r="M33" s="600"/>
      <c r="N33" s="600"/>
      <c r="O33" s="1"/>
      <c r="P33" s="1"/>
      <c r="Q33" s="1"/>
      <c r="R33" s="1"/>
      <c r="S33" s="1"/>
      <c r="T33" s="1"/>
      <c r="U33" s="1"/>
      <c r="V33" s="1"/>
      <c r="W33" s="1"/>
    </row>
    <row r="34" spans="1:23" ht="273.75" customHeight="1" x14ac:dyDescent="0.2">
      <c r="A34" s="514" t="s">
        <v>251</v>
      </c>
      <c r="B34" s="514"/>
      <c r="C34" s="514"/>
      <c r="D34" s="514"/>
      <c r="E34" s="514"/>
      <c r="F34" s="514"/>
      <c r="G34" s="514"/>
      <c r="H34" s="514"/>
      <c r="I34" s="514"/>
      <c r="J34" s="514"/>
      <c r="K34" s="514"/>
      <c r="L34" s="514"/>
      <c r="M34" s="514"/>
      <c r="N34" s="514"/>
      <c r="O34" s="1"/>
      <c r="P34" s="1"/>
      <c r="Q34" s="1"/>
      <c r="R34" s="1"/>
      <c r="S34" s="1"/>
      <c r="T34" s="1"/>
      <c r="U34" s="1"/>
      <c r="V34" s="1"/>
      <c r="W34" s="1"/>
    </row>
    <row r="35" spans="1:23" x14ac:dyDescent="0.2">
      <c r="A35" s="1"/>
      <c r="B35" s="1"/>
      <c r="C35" s="1"/>
      <c r="D35" s="1"/>
      <c r="E35" s="1"/>
      <c r="F35" s="1"/>
      <c r="G35" s="1"/>
      <c r="H35" s="1"/>
      <c r="I35" s="1"/>
      <c r="J35" s="1"/>
      <c r="K35" s="1"/>
      <c r="L35" s="1"/>
      <c r="M35" s="1"/>
      <c r="N35" s="1"/>
      <c r="O35" s="1"/>
      <c r="P35" s="1"/>
      <c r="Q35" s="1"/>
      <c r="R35" s="1"/>
      <c r="S35" s="1"/>
      <c r="T35" s="1"/>
      <c r="U35" s="1"/>
      <c r="V35" s="1"/>
      <c r="W35" s="1"/>
    </row>
    <row r="36" spans="1:23" x14ac:dyDescent="0.2">
      <c r="A36" s="1"/>
      <c r="B36" s="1"/>
      <c r="C36" s="1"/>
      <c r="D36" s="1"/>
      <c r="E36" s="1"/>
      <c r="F36" s="1"/>
      <c r="G36" s="1"/>
      <c r="H36" s="1"/>
      <c r="I36" s="1"/>
      <c r="J36" s="1"/>
      <c r="K36" s="1"/>
      <c r="L36" s="1"/>
      <c r="M36" s="1"/>
      <c r="N36" s="1"/>
      <c r="O36" s="1"/>
      <c r="P36" s="1"/>
      <c r="Q36" s="1"/>
      <c r="R36" s="1"/>
      <c r="S36" s="1"/>
      <c r="T36" s="1"/>
      <c r="U36" s="1"/>
      <c r="V36" s="1"/>
      <c r="W36" s="1"/>
    </row>
    <row r="37" spans="1:23" x14ac:dyDescent="0.2">
      <c r="A37" s="1"/>
      <c r="B37" s="1"/>
      <c r="C37" s="1"/>
      <c r="D37" s="1"/>
      <c r="E37" s="1"/>
      <c r="F37" s="1"/>
      <c r="G37" s="1"/>
      <c r="H37" s="1"/>
      <c r="I37" s="1"/>
      <c r="J37" s="1"/>
      <c r="K37" s="1"/>
      <c r="L37" s="1"/>
      <c r="M37" s="1"/>
      <c r="N37" s="1"/>
      <c r="O37" s="1"/>
      <c r="P37" s="1"/>
      <c r="Q37" s="1"/>
      <c r="R37" s="1"/>
      <c r="S37" s="1"/>
      <c r="T37" s="1"/>
      <c r="U37" s="1"/>
      <c r="V37" s="1"/>
      <c r="W37" s="1"/>
    </row>
    <row r="38" spans="1:23" x14ac:dyDescent="0.2">
      <c r="A38" s="1"/>
      <c r="B38" s="1"/>
      <c r="C38" s="1"/>
      <c r="D38" s="1"/>
      <c r="E38" s="1"/>
      <c r="F38" s="1"/>
      <c r="G38" s="1"/>
      <c r="H38" s="1"/>
      <c r="I38" s="1"/>
      <c r="J38" s="1"/>
      <c r="K38" s="1"/>
      <c r="L38" s="1"/>
      <c r="M38" s="1"/>
      <c r="N38" s="1"/>
      <c r="O38" s="1"/>
      <c r="P38" s="1"/>
      <c r="Q38" s="1"/>
      <c r="R38" s="1"/>
      <c r="S38" s="1"/>
      <c r="T38" s="1"/>
      <c r="U38" s="1"/>
      <c r="V38" s="1"/>
      <c r="W38" s="1"/>
    </row>
    <row r="39" spans="1:23" x14ac:dyDescent="0.2">
      <c r="A39" s="1"/>
      <c r="B39" s="1"/>
      <c r="C39" s="1"/>
      <c r="D39" s="1"/>
      <c r="E39" s="1"/>
      <c r="F39" s="1"/>
      <c r="G39" s="1"/>
      <c r="H39" s="1"/>
      <c r="I39" s="1"/>
      <c r="J39" s="1"/>
      <c r="K39" s="1"/>
      <c r="L39" s="1"/>
      <c r="M39" s="1"/>
      <c r="N39" s="1"/>
      <c r="O39" s="1"/>
      <c r="P39" s="1"/>
      <c r="Q39" s="1"/>
      <c r="R39" s="1"/>
      <c r="S39" s="1"/>
      <c r="T39" s="1"/>
      <c r="U39" s="1"/>
      <c r="V39" s="1"/>
      <c r="W39" s="1"/>
    </row>
    <row r="40" spans="1:23" x14ac:dyDescent="0.2">
      <c r="A40" s="1"/>
      <c r="B40" s="1"/>
      <c r="C40" s="1"/>
      <c r="D40" s="1"/>
      <c r="E40" s="1"/>
      <c r="F40" s="1"/>
      <c r="G40" s="1"/>
      <c r="H40" s="1"/>
      <c r="I40" s="1"/>
      <c r="J40" s="1"/>
      <c r="K40" s="1"/>
      <c r="L40" s="1"/>
      <c r="M40" s="1"/>
      <c r="N40" s="1"/>
      <c r="O40" s="1"/>
      <c r="P40" s="1"/>
      <c r="Q40" s="1"/>
      <c r="R40" s="1"/>
      <c r="S40" s="1"/>
      <c r="T40" s="1"/>
      <c r="U40" s="1"/>
      <c r="V40" s="1"/>
      <c r="W40" s="1"/>
    </row>
    <row r="41" spans="1:23" x14ac:dyDescent="0.2">
      <c r="A41" s="1"/>
      <c r="B41" s="1"/>
      <c r="C41" s="1"/>
      <c r="D41" s="1"/>
      <c r="E41" s="1"/>
      <c r="F41" s="1"/>
      <c r="G41" s="1"/>
      <c r="H41" s="1"/>
      <c r="I41" s="1"/>
      <c r="J41" s="1"/>
      <c r="K41" s="1"/>
      <c r="L41" s="1"/>
      <c r="M41" s="1"/>
      <c r="N41" s="1"/>
      <c r="O41" s="1"/>
      <c r="P41" s="1"/>
      <c r="Q41" s="1"/>
      <c r="R41" s="1"/>
      <c r="S41" s="1"/>
      <c r="T41" s="1"/>
      <c r="U41" s="1"/>
      <c r="V41" s="1"/>
      <c r="W41" s="1"/>
    </row>
    <row r="42" spans="1:23" x14ac:dyDescent="0.2">
      <c r="A42" s="1"/>
      <c r="B42" s="1"/>
      <c r="C42" s="1"/>
      <c r="D42" s="1"/>
      <c r="E42" s="1"/>
      <c r="F42" s="1"/>
      <c r="G42" s="1"/>
      <c r="H42" s="1"/>
      <c r="I42" s="1"/>
      <c r="J42" s="1"/>
      <c r="K42" s="1"/>
      <c r="L42" s="1"/>
      <c r="M42" s="1"/>
      <c r="N42" s="1"/>
      <c r="O42" s="1"/>
      <c r="P42" s="1"/>
      <c r="Q42" s="1"/>
      <c r="R42" s="1"/>
      <c r="S42" s="1"/>
      <c r="T42" s="1"/>
      <c r="U42" s="1"/>
      <c r="V42" s="1"/>
      <c r="W42" s="1"/>
    </row>
    <row r="43" spans="1:23" x14ac:dyDescent="0.2">
      <c r="A43" s="1"/>
      <c r="B43" s="1"/>
      <c r="C43" s="1"/>
      <c r="D43" s="1"/>
      <c r="E43" s="1"/>
      <c r="F43" s="1"/>
      <c r="G43" s="1"/>
      <c r="H43" s="1"/>
      <c r="I43" s="1"/>
      <c r="J43" s="1"/>
      <c r="K43" s="1"/>
      <c r="L43" s="1"/>
      <c r="M43" s="1"/>
      <c r="N43" s="1"/>
      <c r="O43" s="1"/>
      <c r="P43" s="1"/>
      <c r="Q43" s="1"/>
      <c r="R43" s="1"/>
      <c r="S43" s="1"/>
      <c r="T43" s="1"/>
      <c r="U43" s="1"/>
      <c r="V43" s="1"/>
      <c r="W43" s="1"/>
    </row>
    <row r="44" spans="1:23" x14ac:dyDescent="0.2">
      <c r="A44" s="1"/>
      <c r="B44" s="1"/>
      <c r="C44" s="1"/>
      <c r="D44" s="1"/>
      <c r="E44" s="1"/>
      <c r="F44" s="1"/>
      <c r="G44" s="1"/>
      <c r="H44" s="1"/>
      <c r="I44" s="1"/>
      <c r="J44" s="1"/>
      <c r="K44" s="1"/>
      <c r="L44" s="1"/>
      <c r="M44" s="1"/>
      <c r="N44" s="1"/>
      <c r="O44" s="1"/>
      <c r="P44" s="1"/>
      <c r="Q44" s="1"/>
      <c r="R44" s="1"/>
      <c r="S44" s="1"/>
      <c r="T44" s="1"/>
      <c r="U44" s="1"/>
      <c r="V44" s="1"/>
      <c r="W44" s="1"/>
    </row>
    <row r="45" spans="1:23" x14ac:dyDescent="0.2">
      <c r="A45" s="1"/>
      <c r="B45" s="1"/>
      <c r="C45" s="1"/>
      <c r="D45" s="1"/>
      <c r="E45" s="1"/>
      <c r="F45" s="1"/>
      <c r="G45" s="1"/>
      <c r="H45" s="1"/>
      <c r="I45" s="1"/>
      <c r="J45" s="1"/>
      <c r="K45" s="1"/>
      <c r="L45" s="1"/>
      <c r="M45" s="1"/>
      <c r="N45" s="1"/>
      <c r="O45" s="1"/>
      <c r="P45" s="1"/>
      <c r="Q45" s="1"/>
      <c r="R45" s="1"/>
      <c r="S45" s="1"/>
      <c r="T45" s="1"/>
      <c r="U45" s="1"/>
      <c r="V45" s="1"/>
      <c r="W45" s="1"/>
    </row>
    <row r="46" spans="1:23" x14ac:dyDescent="0.2">
      <c r="A46" s="1"/>
      <c r="B46" s="1"/>
      <c r="C46" s="1"/>
      <c r="D46" s="1"/>
      <c r="E46" s="1"/>
      <c r="F46" s="1"/>
      <c r="G46" s="1"/>
      <c r="H46" s="1"/>
      <c r="I46" s="1"/>
      <c r="J46" s="1"/>
      <c r="K46" s="1"/>
      <c r="L46" s="1"/>
      <c r="M46" s="1"/>
      <c r="N46" s="1"/>
      <c r="O46" s="1"/>
      <c r="P46" s="1"/>
      <c r="Q46" s="1"/>
      <c r="R46" s="1"/>
      <c r="S46" s="1"/>
      <c r="T46" s="1"/>
      <c r="U46" s="1"/>
      <c r="V46" s="1"/>
      <c r="W46" s="1"/>
    </row>
    <row r="47" spans="1:23" x14ac:dyDescent="0.2">
      <c r="A47" s="1"/>
      <c r="B47" s="1"/>
      <c r="C47" s="1"/>
      <c r="D47" s="1"/>
      <c r="E47" s="1"/>
      <c r="F47" s="1"/>
      <c r="G47" s="1"/>
      <c r="H47" s="1"/>
      <c r="I47" s="1"/>
      <c r="J47" s="1"/>
      <c r="K47" s="1"/>
      <c r="L47" s="1"/>
      <c r="M47" s="1"/>
      <c r="N47" s="1"/>
      <c r="O47" s="1"/>
      <c r="P47" s="1"/>
      <c r="Q47" s="1"/>
      <c r="R47" s="1"/>
      <c r="S47" s="1"/>
      <c r="T47" s="1"/>
      <c r="U47" s="1"/>
      <c r="V47" s="1"/>
      <c r="W47" s="1"/>
    </row>
    <row r="48" spans="1:23" x14ac:dyDescent="0.2">
      <c r="A48" s="1"/>
      <c r="B48" s="1"/>
      <c r="C48" s="1"/>
      <c r="D48" s="1"/>
      <c r="E48" s="1"/>
      <c r="F48" s="1"/>
      <c r="G48" s="1"/>
      <c r="H48" s="1"/>
      <c r="I48" s="1"/>
      <c r="J48" s="1"/>
      <c r="K48" s="1"/>
      <c r="L48" s="1"/>
      <c r="M48" s="1"/>
      <c r="N48" s="1"/>
      <c r="O48" s="1"/>
      <c r="P48" s="1"/>
      <c r="Q48" s="1"/>
      <c r="R48" s="1"/>
      <c r="S48" s="1"/>
      <c r="T48" s="1"/>
      <c r="U48" s="1"/>
      <c r="V48" s="1"/>
      <c r="W48" s="1"/>
    </row>
    <row r="49" spans="1:23" x14ac:dyDescent="0.2">
      <c r="A49" s="1"/>
      <c r="B49" s="1"/>
      <c r="C49" s="1"/>
      <c r="D49" s="1"/>
      <c r="E49" s="1"/>
      <c r="F49" s="1"/>
      <c r="G49" s="1"/>
      <c r="H49" s="1"/>
      <c r="I49" s="1"/>
      <c r="J49" s="1"/>
      <c r="K49" s="1"/>
      <c r="L49" s="1"/>
      <c r="M49" s="1"/>
      <c r="N49" s="1"/>
      <c r="O49" s="1"/>
      <c r="P49" s="1"/>
      <c r="Q49" s="1"/>
      <c r="R49" s="1"/>
      <c r="S49" s="1"/>
      <c r="T49" s="1"/>
      <c r="U49" s="1"/>
      <c r="V49" s="1"/>
      <c r="W49" s="1"/>
    </row>
    <row r="50" spans="1:23" x14ac:dyDescent="0.2">
      <c r="A50" s="1"/>
      <c r="B50" s="1"/>
      <c r="C50" s="1"/>
      <c r="D50" s="1"/>
      <c r="E50" s="1"/>
      <c r="F50" s="1"/>
      <c r="G50" s="1"/>
      <c r="H50" s="1"/>
      <c r="I50" s="1"/>
      <c r="J50" s="1"/>
      <c r="K50" s="1"/>
      <c r="L50" s="1"/>
      <c r="M50" s="1"/>
      <c r="N50" s="1"/>
      <c r="O50" s="1"/>
      <c r="P50" s="1"/>
      <c r="Q50" s="1"/>
      <c r="R50" s="1"/>
      <c r="S50" s="1"/>
      <c r="T50" s="1"/>
      <c r="U50" s="1"/>
      <c r="V50" s="1"/>
      <c r="W50" s="1"/>
    </row>
    <row r="51" spans="1:23" x14ac:dyDescent="0.2">
      <c r="A51" s="1"/>
      <c r="B51" s="1"/>
      <c r="C51" s="1"/>
      <c r="D51" s="1"/>
      <c r="E51" s="1"/>
      <c r="F51" s="1"/>
      <c r="G51" s="1"/>
      <c r="H51" s="1"/>
      <c r="I51" s="1"/>
      <c r="J51" s="1"/>
      <c r="K51" s="1"/>
      <c r="L51" s="1"/>
      <c r="M51" s="1"/>
      <c r="N51" s="1"/>
      <c r="O51" s="1"/>
      <c r="P51" s="1"/>
      <c r="Q51" s="1"/>
      <c r="R51" s="1"/>
      <c r="S51" s="1"/>
      <c r="T51" s="1"/>
      <c r="U51" s="1"/>
      <c r="V51" s="1"/>
      <c r="W51" s="1"/>
    </row>
    <row r="52" spans="1:23" x14ac:dyDescent="0.2">
      <c r="A52" s="1"/>
      <c r="B52" s="1"/>
      <c r="C52" s="1"/>
      <c r="D52" s="1"/>
      <c r="E52" s="1"/>
      <c r="F52" s="1"/>
      <c r="G52" s="1"/>
      <c r="H52" s="1"/>
      <c r="I52" s="1"/>
      <c r="J52" s="1"/>
      <c r="K52" s="1"/>
      <c r="L52" s="1"/>
      <c r="M52" s="1"/>
      <c r="N52" s="1"/>
      <c r="O52" s="1"/>
      <c r="P52" s="1"/>
      <c r="Q52" s="1"/>
      <c r="R52" s="1"/>
      <c r="S52" s="1"/>
      <c r="T52" s="1"/>
      <c r="U52" s="1"/>
      <c r="V52" s="1"/>
      <c r="W52" s="1"/>
    </row>
    <row r="53" spans="1:23" x14ac:dyDescent="0.2">
      <c r="A53" s="1"/>
      <c r="B53" s="1"/>
      <c r="C53" s="1"/>
      <c r="D53" s="1"/>
      <c r="E53" s="1"/>
      <c r="F53" s="1"/>
      <c r="G53" s="1"/>
      <c r="H53" s="1"/>
      <c r="I53" s="1"/>
      <c r="J53" s="1"/>
      <c r="K53" s="1"/>
      <c r="L53" s="1"/>
      <c r="M53" s="1"/>
      <c r="N53" s="1"/>
      <c r="O53" s="1"/>
      <c r="P53" s="1"/>
      <c r="Q53" s="1"/>
      <c r="R53" s="1"/>
      <c r="S53" s="1"/>
      <c r="T53" s="1"/>
      <c r="U53" s="1"/>
      <c r="V53" s="1"/>
      <c r="W53" s="1"/>
    </row>
    <row r="54" spans="1:23" x14ac:dyDescent="0.2">
      <c r="A54" s="1"/>
      <c r="B54" s="1"/>
      <c r="C54" s="1"/>
      <c r="D54" s="1"/>
      <c r="E54" s="1"/>
      <c r="F54" s="1"/>
      <c r="G54" s="1"/>
      <c r="H54" s="1"/>
      <c r="I54" s="1"/>
      <c r="J54" s="1"/>
      <c r="K54" s="1"/>
      <c r="L54" s="1"/>
      <c r="M54" s="1"/>
      <c r="N54" s="1"/>
      <c r="O54" s="1"/>
      <c r="P54" s="1"/>
      <c r="Q54" s="1"/>
      <c r="R54" s="1"/>
      <c r="S54" s="1"/>
      <c r="T54" s="1"/>
      <c r="U54" s="1"/>
      <c r="V54" s="1"/>
      <c r="W54" s="1"/>
    </row>
    <row r="55" spans="1:23" x14ac:dyDescent="0.2">
      <c r="A55" s="1"/>
      <c r="B55" s="1"/>
      <c r="C55" s="1"/>
      <c r="D55" s="1"/>
      <c r="E55" s="1"/>
      <c r="F55" s="1"/>
      <c r="G55" s="1"/>
      <c r="H55" s="1"/>
      <c r="I55" s="1"/>
      <c r="J55" s="1"/>
      <c r="K55" s="1"/>
      <c r="L55" s="1"/>
      <c r="M55" s="1"/>
      <c r="N55" s="1"/>
      <c r="O55" s="1"/>
      <c r="P55" s="1"/>
      <c r="Q55" s="1"/>
      <c r="R55" s="1"/>
      <c r="S55" s="1"/>
      <c r="T55" s="1"/>
      <c r="U55" s="1"/>
      <c r="V55" s="1"/>
      <c r="W55" s="1"/>
    </row>
    <row r="56" spans="1:23" x14ac:dyDescent="0.2">
      <c r="A56" s="1"/>
      <c r="B56" s="1"/>
      <c r="C56" s="1"/>
      <c r="D56" s="1"/>
      <c r="E56" s="1"/>
      <c r="F56" s="1"/>
      <c r="G56" s="1"/>
      <c r="H56" s="1"/>
      <c r="I56" s="1"/>
      <c r="J56" s="1"/>
      <c r="K56" s="1"/>
      <c r="L56" s="1"/>
      <c r="M56" s="1"/>
      <c r="N56" s="1"/>
      <c r="O56" s="1"/>
      <c r="P56" s="1"/>
      <c r="Q56" s="1"/>
      <c r="R56" s="1"/>
      <c r="S56" s="1"/>
      <c r="T56" s="1"/>
      <c r="U56" s="1"/>
      <c r="V56" s="1"/>
      <c r="W56" s="1"/>
    </row>
    <row r="57" spans="1:23" x14ac:dyDescent="0.2">
      <c r="A57" s="1"/>
      <c r="B57" s="1"/>
      <c r="C57" s="1"/>
      <c r="D57" s="1"/>
      <c r="E57" s="1"/>
      <c r="F57" s="1"/>
      <c r="G57" s="1"/>
      <c r="H57" s="1"/>
      <c r="I57" s="1"/>
      <c r="J57" s="1"/>
      <c r="K57" s="1"/>
      <c r="L57" s="1"/>
      <c r="M57" s="1"/>
      <c r="N57" s="1"/>
      <c r="O57" s="1"/>
      <c r="P57" s="1"/>
      <c r="Q57" s="1"/>
      <c r="R57" s="1"/>
      <c r="S57" s="1"/>
      <c r="T57" s="1"/>
      <c r="U57" s="1"/>
      <c r="V57" s="1"/>
      <c r="W57" s="1"/>
    </row>
    <row r="58" spans="1:23" x14ac:dyDescent="0.2">
      <c r="A58" s="1"/>
      <c r="B58" s="1"/>
      <c r="C58" s="1"/>
      <c r="D58" s="1"/>
      <c r="E58" s="1"/>
      <c r="F58" s="1"/>
      <c r="G58" s="1"/>
      <c r="H58" s="1"/>
      <c r="I58" s="1"/>
      <c r="J58" s="1"/>
      <c r="K58" s="1"/>
      <c r="L58" s="1"/>
      <c r="M58" s="1"/>
      <c r="N58" s="1"/>
      <c r="O58" s="1"/>
      <c r="P58" s="1"/>
      <c r="Q58" s="1"/>
      <c r="R58" s="1"/>
      <c r="S58" s="1"/>
      <c r="T58" s="1"/>
      <c r="U58" s="1"/>
      <c r="V58" s="1"/>
      <c r="W58" s="1"/>
    </row>
    <row r="59" spans="1:23" x14ac:dyDescent="0.2">
      <c r="A59" s="1"/>
      <c r="B59" s="1"/>
      <c r="C59" s="1"/>
      <c r="D59" s="1"/>
      <c r="E59" s="1"/>
      <c r="F59" s="1"/>
      <c r="G59" s="1"/>
      <c r="H59" s="1"/>
      <c r="I59" s="1"/>
      <c r="J59" s="1"/>
      <c r="K59" s="1"/>
      <c r="L59" s="1"/>
      <c r="M59" s="1"/>
      <c r="N59" s="1"/>
      <c r="O59" s="1"/>
      <c r="P59" s="1"/>
      <c r="Q59" s="1"/>
      <c r="R59" s="1"/>
      <c r="S59" s="1"/>
      <c r="T59" s="1"/>
      <c r="U59" s="1"/>
      <c r="V59" s="1"/>
      <c r="W59" s="1"/>
    </row>
    <row r="60" spans="1:23" x14ac:dyDescent="0.2">
      <c r="A60" s="1"/>
      <c r="B60" s="1"/>
      <c r="C60" s="1"/>
      <c r="D60" s="1"/>
      <c r="E60" s="1"/>
      <c r="F60" s="1"/>
      <c r="G60" s="1"/>
      <c r="H60" s="1"/>
      <c r="I60" s="1"/>
      <c r="J60" s="1"/>
      <c r="K60" s="1"/>
      <c r="L60" s="1"/>
      <c r="M60" s="1"/>
      <c r="N60" s="1"/>
      <c r="O60" s="1"/>
      <c r="P60" s="1"/>
      <c r="Q60" s="1"/>
      <c r="R60" s="1"/>
      <c r="S60" s="1"/>
      <c r="T60" s="1"/>
      <c r="U60" s="1"/>
      <c r="V60" s="1"/>
      <c r="W60" s="1"/>
    </row>
    <row r="61" spans="1:23" x14ac:dyDescent="0.2">
      <c r="A61" s="1"/>
      <c r="B61" s="1"/>
      <c r="C61" s="1"/>
      <c r="D61" s="1"/>
      <c r="E61" s="1"/>
      <c r="F61" s="1"/>
      <c r="G61" s="1"/>
      <c r="H61" s="1"/>
      <c r="I61" s="1"/>
      <c r="J61" s="1"/>
      <c r="K61" s="1"/>
      <c r="L61" s="1"/>
      <c r="M61" s="1"/>
      <c r="N61" s="1"/>
      <c r="O61" s="1"/>
      <c r="P61" s="1"/>
      <c r="Q61" s="1"/>
      <c r="R61" s="1"/>
      <c r="S61" s="1"/>
      <c r="T61" s="1"/>
      <c r="U61" s="1"/>
      <c r="V61" s="1"/>
      <c r="W61" s="1"/>
    </row>
    <row r="62" spans="1:23" x14ac:dyDescent="0.2">
      <c r="A62" s="1"/>
      <c r="B62" s="1"/>
      <c r="C62" s="1"/>
      <c r="D62" s="1"/>
      <c r="E62" s="1"/>
      <c r="F62" s="1"/>
      <c r="G62" s="1"/>
      <c r="H62" s="1"/>
      <c r="I62" s="1"/>
      <c r="J62" s="1"/>
      <c r="K62" s="1"/>
      <c r="L62" s="1"/>
      <c r="M62" s="1"/>
      <c r="N62" s="1"/>
      <c r="O62" s="1"/>
      <c r="P62" s="1"/>
      <c r="Q62" s="1"/>
      <c r="R62" s="1"/>
      <c r="S62" s="1"/>
      <c r="T62" s="1"/>
      <c r="U62" s="1"/>
      <c r="V62" s="1"/>
      <c r="W62" s="1"/>
    </row>
    <row r="63" spans="1:23" x14ac:dyDescent="0.2">
      <c r="A63" s="1"/>
      <c r="B63" s="1"/>
      <c r="C63" s="1"/>
      <c r="D63" s="1"/>
      <c r="E63" s="1"/>
      <c r="F63" s="1"/>
      <c r="G63" s="1"/>
      <c r="H63" s="1"/>
      <c r="I63" s="1"/>
      <c r="J63" s="1"/>
      <c r="K63" s="1"/>
      <c r="L63" s="1"/>
      <c r="M63" s="1"/>
      <c r="N63" s="1"/>
      <c r="O63" s="1"/>
      <c r="P63" s="1"/>
      <c r="Q63" s="1"/>
      <c r="R63" s="1"/>
      <c r="S63" s="1"/>
      <c r="T63" s="1"/>
      <c r="U63" s="1"/>
      <c r="V63" s="1"/>
      <c r="W63" s="1"/>
    </row>
    <row r="64" spans="1:23" x14ac:dyDescent="0.2">
      <c r="A64" s="1"/>
      <c r="B64" s="1"/>
      <c r="C64" s="1"/>
      <c r="D64" s="1"/>
      <c r="E64" s="1"/>
      <c r="F64" s="1"/>
      <c r="G64" s="1"/>
      <c r="H64" s="1"/>
      <c r="I64" s="1"/>
      <c r="J64" s="1"/>
      <c r="K64" s="1"/>
      <c r="L64" s="1"/>
      <c r="M64" s="1"/>
      <c r="N64" s="1"/>
      <c r="O64" s="1"/>
      <c r="P64" s="1"/>
      <c r="Q64" s="1"/>
      <c r="R64" s="1"/>
      <c r="S64" s="1"/>
      <c r="T64" s="1"/>
      <c r="U64" s="1"/>
      <c r="V64" s="1"/>
      <c r="W64" s="1"/>
    </row>
    <row r="65" spans="1:23" x14ac:dyDescent="0.2">
      <c r="A65" s="1"/>
      <c r="B65" s="1"/>
      <c r="C65" s="1"/>
      <c r="D65" s="1"/>
      <c r="E65" s="1"/>
      <c r="F65" s="1"/>
      <c r="G65" s="1"/>
      <c r="H65" s="1"/>
      <c r="I65" s="1"/>
      <c r="J65" s="1"/>
      <c r="K65" s="1"/>
      <c r="L65" s="1"/>
      <c r="M65" s="1"/>
      <c r="N65" s="1"/>
      <c r="O65" s="1"/>
      <c r="P65" s="1"/>
      <c r="Q65" s="1"/>
      <c r="R65" s="1"/>
      <c r="S65" s="1"/>
      <c r="T65" s="1"/>
      <c r="U65" s="1"/>
      <c r="V65" s="1"/>
      <c r="W65" s="1"/>
    </row>
    <row r="66" spans="1:23" x14ac:dyDescent="0.2">
      <c r="A66" s="1"/>
      <c r="B66" s="1"/>
      <c r="C66" s="1"/>
      <c r="D66" s="1"/>
      <c r="E66" s="1"/>
      <c r="F66" s="1"/>
      <c r="G66" s="1"/>
      <c r="H66" s="1"/>
      <c r="I66" s="1"/>
      <c r="J66" s="1"/>
      <c r="K66" s="1"/>
      <c r="L66" s="1"/>
      <c r="M66" s="1"/>
      <c r="N66" s="1"/>
      <c r="O66" s="1"/>
      <c r="P66" s="1"/>
      <c r="Q66" s="1"/>
      <c r="R66" s="1"/>
      <c r="S66" s="1"/>
      <c r="T66" s="1"/>
      <c r="U66" s="1"/>
      <c r="V66" s="1"/>
      <c r="W66" s="1"/>
    </row>
    <row r="67" spans="1:23" x14ac:dyDescent="0.2">
      <c r="A67" s="1"/>
      <c r="B67" s="1"/>
      <c r="C67" s="1"/>
      <c r="D67" s="1"/>
      <c r="E67" s="1"/>
      <c r="F67" s="1"/>
      <c r="G67" s="1"/>
      <c r="H67" s="1"/>
      <c r="I67" s="1"/>
      <c r="J67" s="1"/>
      <c r="K67" s="1"/>
      <c r="L67" s="1"/>
      <c r="M67" s="1"/>
      <c r="N67" s="1"/>
      <c r="O67" s="1"/>
      <c r="P67" s="1"/>
      <c r="Q67" s="1"/>
      <c r="R67" s="1"/>
      <c r="S67" s="1"/>
      <c r="T67" s="1"/>
      <c r="U67" s="1"/>
      <c r="V67" s="1"/>
      <c r="W67" s="1"/>
    </row>
    <row r="68" spans="1:23" x14ac:dyDescent="0.2">
      <c r="A68" s="1"/>
      <c r="B68" s="1"/>
      <c r="C68" s="1"/>
      <c r="D68" s="1"/>
      <c r="E68" s="1"/>
      <c r="F68" s="1"/>
      <c r="G68" s="1"/>
      <c r="H68" s="1"/>
      <c r="I68" s="1"/>
      <c r="J68" s="1"/>
      <c r="K68" s="1"/>
      <c r="L68" s="1"/>
      <c r="M68" s="1"/>
      <c r="N68" s="1"/>
      <c r="O68" s="1"/>
      <c r="P68" s="1"/>
      <c r="Q68" s="1"/>
      <c r="R68" s="1"/>
      <c r="S68" s="1"/>
      <c r="T68" s="1"/>
      <c r="U68" s="1"/>
      <c r="V68" s="1"/>
      <c r="W68" s="1"/>
    </row>
    <row r="69" spans="1:23"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sheetData>
  <sheetProtection algorithmName="SHA-512" hashValue="CxYqQwqlfQkaz7xwClQ7PfFt05zHiJTA3Hau5cP+hlBt0qG3hQv3AZowchw8sfm67vWM10t4+hBsYoAo5VdCig==" saltValue="PZ1Ye7Rml3x6VGDNsCFIVQ==" spinCount="100000" sheet="1" objects="1" scenarios="1" formatCells="0" formatColumns="0" formatRows="0"/>
  <mergeCells count="25">
    <mergeCell ref="A29:N29"/>
    <mergeCell ref="A30:N30"/>
    <mergeCell ref="A31:N31"/>
    <mergeCell ref="A1:B3"/>
    <mergeCell ref="A25:B25"/>
    <mergeCell ref="C1:L1"/>
    <mergeCell ref="A4:A7"/>
    <mergeCell ref="A8:A11"/>
    <mergeCell ref="A28:N28"/>
    <mergeCell ref="A16:A19"/>
    <mergeCell ref="A12:A15"/>
    <mergeCell ref="A21:M21"/>
    <mergeCell ref="A22:M22"/>
    <mergeCell ref="A27:N27"/>
    <mergeCell ref="A23:M23"/>
    <mergeCell ref="A26:N26"/>
    <mergeCell ref="A34:N34"/>
    <mergeCell ref="A33:N33"/>
    <mergeCell ref="A32:B32"/>
    <mergeCell ref="C32:D32"/>
    <mergeCell ref="E32:F32"/>
    <mergeCell ref="G32:H32"/>
    <mergeCell ref="I32:J32"/>
    <mergeCell ref="K32:L32"/>
    <mergeCell ref="M32:N32"/>
  </mergeCells>
  <phoneticPr fontId="0" type="noConversion"/>
  <pageMargins left="0.70866141732283472" right="0.70866141732283472" top="0.74803149606299213" bottom="0.74803149606299213" header="0.31496062992125984" footer="0.31496062992125984"/>
  <pageSetup paperSize="9" scale="54" orientation="landscape" r:id="rId1"/>
  <headerFooter>
    <oddFooter>&amp;LL8_PB_O3_v1.1_20171222</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23"/>
  <sheetViews>
    <sheetView view="pageBreakPreview" zoomScale="60" workbookViewId="0">
      <selection activeCell="U38" sqref="U38"/>
    </sheetView>
  </sheetViews>
  <sheetFormatPr defaultRowHeight="12.75" x14ac:dyDescent="0.2"/>
  <cols>
    <col min="1" max="1" width="5" style="1" customWidth="1"/>
    <col min="2" max="2" width="9.140625" style="1"/>
    <col min="3" max="3" width="17.7109375" style="1" customWidth="1"/>
    <col min="4" max="6" width="12.28515625" style="1" bestFit="1" customWidth="1"/>
    <col min="7" max="9" width="11.5703125" style="1" bestFit="1" customWidth="1"/>
    <col min="10" max="12" width="10.140625" style="1" bestFit="1" customWidth="1"/>
    <col min="13" max="15" width="11.7109375" style="1" customWidth="1"/>
    <col min="16" max="16384" width="9.140625" style="1"/>
  </cols>
  <sheetData>
    <row r="1" spans="1:23" ht="12.75" customHeight="1" x14ac:dyDescent="0.2">
      <c r="A1" s="560" t="s">
        <v>194</v>
      </c>
      <c r="B1" s="560"/>
      <c r="C1" s="560"/>
      <c r="D1" s="23"/>
      <c r="E1" s="23"/>
      <c r="F1" s="23"/>
      <c r="G1" s="23"/>
      <c r="H1" s="23"/>
      <c r="I1" s="23"/>
      <c r="J1" s="23"/>
      <c r="K1" s="23"/>
      <c r="L1" s="23"/>
      <c r="M1" s="23"/>
      <c r="N1" s="23"/>
      <c r="O1" s="23"/>
      <c r="P1" s="23"/>
      <c r="Q1" s="23"/>
      <c r="R1" s="23"/>
      <c r="S1" s="23"/>
      <c r="T1" s="23"/>
      <c r="U1" s="23"/>
      <c r="V1" s="23"/>
      <c r="W1" s="23"/>
    </row>
    <row r="2" spans="1:23" x14ac:dyDescent="0.2">
      <c r="A2" s="561"/>
      <c r="B2" s="561"/>
      <c r="C2" s="561"/>
      <c r="D2" s="553" t="s">
        <v>48</v>
      </c>
      <c r="E2" s="554"/>
      <c r="F2" s="554"/>
      <c r="G2" s="554"/>
      <c r="H2" s="554"/>
      <c r="I2" s="554"/>
      <c r="J2" s="554"/>
      <c r="K2" s="554"/>
      <c r="L2" s="554"/>
      <c r="M2" s="554"/>
      <c r="N2" s="211"/>
      <c r="O2" s="211"/>
      <c r="P2" s="211"/>
      <c r="Q2" s="211"/>
      <c r="R2" s="211"/>
      <c r="S2" s="211"/>
      <c r="T2" s="211"/>
      <c r="U2" s="211"/>
      <c r="V2" s="211"/>
      <c r="W2" s="212"/>
    </row>
    <row r="3" spans="1:23" x14ac:dyDescent="0.2">
      <c r="A3" s="628" t="s">
        <v>47</v>
      </c>
      <c r="B3" s="629"/>
      <c r="C3" s="630"/>
      <c r="D3" s="221">
        <f>'STRUKTURA PROIZVODNJE I USLUGA'!D3</f>
        <v>2017</v>
      </c>
      <c r="E3" s="221">
        <f>'STRUKTURA PROIZVODNJE I USLUGA'!E3</f>
        <v>2018</v>
      </c>
      <c r="F3" s="221">
        <f>'STRUKTURA PROIZVODNJE I USLUGA'!F3</f>
        <v>2019</v>
      </c>
      <c r="G3" s="221">
        <f>'STRUKTURA PROIZVODNJE I USLUGA'!G3</f>
        <v>2020</v>
      </c>
      <c r="H3" s="221">
        <f>'STRUKTURA PROIZVODNJE I USLUGA'!H3</f>
        <v>2021</v>
      </c>
      <c r="I3" s="221">
        <f>'STRUKTURA PROIZVODNJE I USLUGA'!I3</f>
        <v>2022</v>
      </c>
      <c r="J3" s="221">
        <f>'STRUKTURA PROIZVODNJE I USLUGA'!J3</f>
        <v>2023</v>
      </c>
      <c r="K3" s="221">
        <f>'STRUKTURA PROIZVODNJE I USLUGA'!K3</f>
        <v>2024</v>
      </c>
      <c r="L3" s="221">
        <f>'STRUKTURA PROIZVODNJE I USLUGA'!L3</f>
        <v>2025</v>
      </c>
      <c r="M3" s="221">
        <f>'STRUKTURA PROIZVODNJE I USLUGA'!M3</f>
        <v>2026</v>
      </c>
      <c r="N3" s="221">
        <f>'STRUKTURA PROIZVODNJE I USLUGA'!N3</f>
        <v>2027</v>
      </c>
      <c r="O3" s="221">
        <f>'STRUKTURA PROIZVODNJE I USLUGA'!O3</f>
        <v>2028</v>
      </c>
      <c r="P3" s="221">
        <f>'STRUKTURA PROIZVODNJE I USLUGA'!P3</f>
        <v>2029</v>
      </c>
      <c r="Q3" s="221">
        <f>'STRUKTURA PROIZVODNJE I USLUGA'!Q3</f>
        <v>2030</v>
      </c>
      <c r="R3" s="221">
        <f>'STRUKTURA PROIZVODNJE I USLUGA'!R3</f>
        <v>2031</v>
      </c>
      <c r="S3" s="221">
        <f>'STRUKTURA PROIZVODNJE I USLUGA'!S3</f>
        <v>2032</v>
      </c>
      <c r="T3" s="221">
        <f>'STRUKTURA PROIZVODNJE I USLUGA'!T3</f>
        <v>2033</v>
      </c>
      <c r="U3" s="221">
        <f>'STRUKTURA PROIZVODNJE I USLUGA'!U3</f>
        <v>2034</v>
      </c>
      <c r="V3" s="221">
        <f>'STRUKTURA PROIZVODNJE I USLUGA'!V3</f>
        <v>2035</v>
      </c>
      <c r="W3" s="221">
        <f>'STRUKTURA PROIZVODNJE I USLUGA'!W3</f>
        <v>2036</v>
      </c>
    </row>
    <row r="4" spans="1:23" x14ac:dyDescent="0.2">
      <c r="A4" s="631"/>
      <c r="B4" s="632"/>
      <c r="C4" s="633"/>
      <c r="D4" s="221">
        <v>1</v>
      </c>
      <c r="E4" s="221">
        <v>2</v>
      </c>
      <c r="F4" s="221">
        <v>3</v>
      </c>
      <c r="G4" s="221">
        <v>4</v>
      </c>
      <c r="H4" s="221">
        <v>5</v>
      </c>
      <c r="I4" s="221">
        <v>6</v>
      </c>
      <c r="J4" s="221">
        <v>7</v>
      </c>
      <c r="K4" s="221">
        <v>8</v>
      </c>
      <c r="L4" s="221">
        <v>9</v>
      </c>
      <c r="M4" s="221">
        <v>10</v>
      </c>
      <c r="N4" s="221">
        <v>11</v>
      </c>
      <c r="O4" s="221">
        <v>12</v>
      </c>
      <c r="P4" s="221">
        <v>13</v>
      </c>
      <c r="Q4" s="221">
        <v>14</v>
      </c>
      <c r="R4" s="221">
        <v>15</v>
      </c>
      <c r="S4" s="221">
        <v>16</v>
      </c>
      <c r="T4" s="221">
        <v>17</v>
      </c>
      <c r="U4" s="221">
        <v>18</v>
      </c>
      <c r="V4" s="221">
        <v>19</v>
      </c>
      <c r="W4" s="221">
        <v>20</v>
      </c>
    </row>
    <row r="5" spans="1:23" x14ac:dyDescent="0.2">
      <c r="A5" s="627" t="s">
        <v>111</v>
      </c>
      <c r="B5" s="619"/>
      <c r="C5" s="619"/>
      <c r="D5" s="151">
        <f t="shared" ref="D5:W5" si="0">SUM(D6:D8)</f>
        <v>0</v>
      </c>
      <c r="E5" s="151">
        <f t="shared" si="0"/>
        <v>0</v>
      </c>
      <c r="F5" s="151">
        <f t="shared" si="0"/>
        <v>0</v>
      </c>
      <c r="G5" s="151">
        <f t="shared" si="0"/>
        <v>0</v>
      </c>
      <c r="H5" s="151">
        <f t="shared" si="0"/>
        <v>0</v>
      </c>
      <c r="I5" s="151">
        <f t="shared" si="0"/>
        <v>0</v>
      </c>
      <c r="J5" s="151">
        <f t="shared" si="0"/>
        <v>0</v>
      </c>
      <c r="K5" s="151">
        <f t="shared" si="0"/>
        <v>0</v>
      </c>
      <c r="L5" s="151">
        <f t="shared" si="0"/>
        <v>0</v>
      </c>
      <c r="M5" s="151">
        <f t="shared" si="0"/>
        <v>0</v>
      </c>
      <c r="N5" s="151">
        <f t="shared" si="0"/>
        <v>0</v>
      </c>
      <c r="O5" s="151">
        <f t="shared" si="0"/>
        <v>0</v>
      </c>
      <c r="P5" s="151">
        <f t="shared" si="0"/>
        <v>0</v>
      </c>
      <c r="Q5" s="151">
        <f t="shared" si="0"/>
        <v>0</v>
      </c>
      <c r="R5" s="151">
        <f t="shared" si="0"/>
        <v>0</v>
      </c>
      <c r="S5" s="151">
        <f t="shared" si="0"/>
        <v>0</v>
      </c>
      <c r="T5" s="151">
        <f t="shared" si="0"/>
        <v>0</v>
      </c>
      <c r="U5" s="151">
        <f t="shared" si="0"/>
        <v>0</v>
      </c>
      <c r="V5" s="151">
        <f t="shared" si="0"/>
        <v>0</v>
      </c>
      <c r="W5" s="151">
        <f t="shared" si="0"/>
        <v>0</v>
      </c>
    </row>
    <row r="6" spans="1:23" ht="14.25" customHeight="1" x14ac:dyDescent="0.2">
      <c r="A6" s="624" t="s">
        <v>112</v>
      </c>
      <c r="B6" s="625"/>
      <c r="C6" s="626"/>
      <c r="D6" s="151">
        <f>IF(D$4&lt;='OSNOVNI PODACI'!$B$13,'STRUKTURA PRIHODA'!D5+'STRUKTURA PRIHODA'!D7+'STRUKTURA PRIHODA'!D9+'STRUKTURA PRIHODA'!D11+'STRUKTURA PRIHODA'!D13+'STRUKTURA PRIHODA'!D15+'STRUKTURA PRIHODA'!D17+'STRUKTURA PRIHODA'!D19+'STRUKTURA PRIHODA'!D21+'STRUKTURA PRIHODA'!D23+'STRUKTURA PRIHODA'!D25+'STRUKTURA PRIHODA'!D27+'STRUKTURA PRIHODA'!D29+'STRUKTURA PRIHODA'!D31+'STRUKTURA PRIHODA'!D33,0)</f>
        <v>0</v>
      </c>
      <c r="E6" s="151">
        <f>IF(E$4&lt;='OSNOVNI PODACI'!$B$13,'STRUKTURA PRIHODA'!E5+'STRUKTURA PRIHODA'!E7+'STRUKTURA PRIHODA'!E9+'STRUKTURA PRIHODA'!E11+'STRUKTURA PRIHODA'!E13+'STRUKTURA PRIHODA'!E15+'STRUKTURA PRIHODA'!E17+'STRUKTURA PRIHODA'!E19+'STRUKTURA PRIHODA'!E21+'STRUKTURA PRIHODA'!E23+'STRUKTURA PRIHODA'!E25+'STRUKTURA PRIHODA'!E27+'STRUKTURA PRIHODA'!E29+'STRUKTURA PRIHODA'!E31+'STRUKTURA PRIHODA'!E33,0)</f>
        <v>0</v>
      </c>
      <c r="F6" s="151">
        <f>IF(F$4&lt;='OSNOVNI PODACI'!$B$13,'STRUKTURA PRIHODA'!F5+'STRUKTURA PRIHODA'!F7+'STRUKTURA PRIHODA'!F9+'STRUKTURA PRIHODA'!F11+'STRUKTURA PRIHODA'!F13+'STRUKTURA PRIHODA'!F15+'STRUKTURA PRIHODA'!F17+'STRUKTURA PRIHODA'!F19+'STRUKTURA PRIHODA'!F21+'STRUKTURA PRIHODA'!F23+'STRUKTURA PRIHODA'!F25+'STRUKTURA PRIHODA'!F27+'STRUKTURA PRIHODA'!F29+'STRUKTURA PRIHODA'!F31+'STRUKTURA PRIHODA'!F33,0)</f>
        <v>0</v>
      </c>
      <c r="G6" s="151">
        <f>IF(G$4&lt;='OSNOVNI PODACI'!$B$13,'STRUKTURA PRIHODA'!G5+'STRUKTURA PRIHODA'!G7+'STRUKTURA PRIHODA'!G9+'STRUKTURA PRIHODA'!G11+'STRUKTURA PRIHODA'!G13+'STRUKTURA PRIHODA'!G15+'STRUKTURA PRIHODA'!G17+'STRUKTURA PRIHODA'!G19+'STRUKTURA PRIHODA'!G21+'STRUKTURA PRIHODA'!G23+'STRUKTURA PRIHODA'!G25+'STRUKTURA PRIHODA'!G27+'STRUKTURA PRIHODA'!G29+'STRUKTURA PRIHODA'!G31+'STRUKTURA PRIHODA'!G33,0)</f>
        <v>0</v>
      </c>
      <c r="H6" s="151">
        <f>IF(H$4&lt;='OSNOVNI PODACI'!$B$13,'STRUKTURA PRIHODA'!H5+'STRUKTURA PRIHODA'!H7+'STRUKTURA PRIHODA'!H9+'STRUKTURA PRIHODA'!H11+'STRUKTURA PRIHODA'!H13+'STRUKTURA PRIHODA'!H15+'STRUKTURA PRIHODA'!H17+'STRUKTURA PRIHODA'!H19+'STRUKTURA PRIHODA'!H21+'STRUKTURA PRIHODA'!H23+'STRUKTURA PRIHODA'!H25+'STRUKTURA PRIHODA'!H27+'STRUKTURA PRIHODA'!H29+'STRUKTURA PRIHODA'!H31+'STRUKTURA PRIHODA'!H33,0)</f>
        <v>0</v>
      </c>
      <c r="I6" s="151">
        <f>IF(I$4&lt;='OSNOVNI PODACI'!$B$13,'STRUKTURA PRIHODA'!I5+'STRUKTURA PRIHODA'!I7+'STRUKTURA PRIHODA'!I9+'STRUKTURA PRIHODA'!I11+'STRUKTURA PRIHODA'!I13+'STRUKTURA PRIHODA'!I15+'STRUKTURA PRIHODA'!I17+'STRUKTURA PRIHODA'!I19+'STRUKTURA PRIHODA'!I21+'STRUKTURA PRIHODA'!I23+'STRUKTURA PRIHODA'!I25+'STRUKTURA PRIHODA'!I27+'STRUKTURA PRIHODA'!I29+'STRUKTURA PRIHODA'!I31+'STRUKTURA PRIHODA'!I33,0)</f>
        <v>0</v>
      </c>
      <c r="J6" s="151">
        <f>IF(J$4&lt;='OSNOVNI PODACI'!$B$13,'STRUKTURA PRIHODA'!J5+'STRUKTURA PRIHODA'!J7+'STRUKTURA PRIHODA'!J9+'STRUKTURA PRIHODA'!J11+'STRUKTURA PRIHODA'!J13+'STRUKTURA PRIHODA'!J15+'STRUKTURA PRIHODA'!J17+'STRUKTURA PRIHODA'!J19+'STRUKTURA PRIHODA'!J21+'STRUKTURA PRIHODA'!J23+'STRUKTURA PRIHODA'!J25+'STRUKTURA PRIHODA'!J27+'STRUKTURA PRIHODA'!J29+'STRUKTURA PRIHODA'!J31+'STRUKTURA PRIHODA'!J33,0)</f>
        <v>0</v>
      </c>
      <c r="K6" s="151">
        <f>IF(K$4&lt;='OSNOVNI PODACI'!$B$13,'STRUKTURA PRIHODA'!K5+'STRUKTURA PRIHODA'!K7+'STRUKTURA PRIHODA'!K9+'STRUKTURA PRIHODA'!K11+'STRUKTURA PRIHODA'!K13+'STRUKTURA PRIHODA'!K15+'STRUKTURA PRIHODA'!K17+'STRUKTURA PRIHODA'!K19+'STRUKTURA PRIHODA'!K21+'STRUKTURA PRIHODA'!K23+'STRUKTURA PRIHODA'!K25+'STRUKTURA PRIHODA'!K27+'STRUKTURA PRIHODA'!K29+'STRUKTURA PRIHODA'!K31+'STRUKTURA PRIHODA'!K33,0)</f>
        <v>0</v>
      </c>
      <c r="L6" s="151">
        <f>IF(L$4&lt;='OSNOVNI PODACI'!$B$13,'STRUKTURA PRIHODA'!L5+'STRUKTURA PRIHODA'!L7+'STRUKTURA PRIHODA'!L9+'STRUKTURA PRIHODA'!L11+'STRUKTURA PRIHODA'!L13+'STRUKTURA PRIHODA'!L15+'STRUKTURA PRIHODA'!L17+'STRUKTURA PRIHODA'!L19+'STRUKTURA PRIHODA'!L21+'STRUKTURA PRIHODA'!L23+'STRUKTURA PRIHODA'!L25+'STRUKTURA PRIHODA'!L27+'STRUKTURA PRIHODA'!L29+'STRUKTURA PRIHODA'!L31+'STRUKTURA PRIHODA'!L33,0)</f>
        <v>0</v>
      </c>
      <c r="M6" s="151">
        <f>IF(M$4&lt;='OSNOVNI PODACI'!$B$13,'STRUKTURA PRIHODA'!M5+'STRUKTURA PRIHODA'!M7+'STRUKTURA PRIHODA'!M9+'STRUKTURA PRIHODA'!M11+'STRUKTURA PRIHODA'!M13+'STRUKTURA PRIHODA'!M15+'STRUKTURA PRIHODA'!M17+'STRUKTURA PRIHODA'!M19+'STRUKTURA PRIHODA'!M21+'STRUKTURA PRIHODA'!M23+'STRUKTURA PRIHODA'!M25+'STRUKTURA PRIHODA'!M27+'STRUKTURA PRIHODA'!M29+'STRUKTURA PRIHODA'!M31+'STRUKTURA PRIHODA'!M33,0)</f>
        <v>0</v>
      </c>
      <c r="N6" s="151">
        <f>IF(N$4&lt;='OSNOVNI PODACI'!$B$13,'STRUKTURA PRIHODA'!N5+'STRUKTURA PRIHODA'!N7+'STRUKTURA PRIHODA'!N9+'STRUKTURA PRIHODA'!N11+'STRUKTURA PRIHODA'!N13+'STRUKTURA PRIHODA'!N15+'STRUKTURA PRIHODA'!N17+'STRUKTURA PRIHODA'!N19+'STRUKTURA PRIHODA'!N21+'STRUKTURA PRIHODA'!N23+'STRUKTURA PRIHODA'!N25+'STRUKTURA PRIHODA'!N27+'STRUKTURA PRIHODA'!N29+'STRUKTURA PRIHODA'!N31+'STRUKTURA PRIHODA'!N33,0)</f>
        <v>0</v>
      </c>
      <c r="O6" s="151">
        <f>IF(O$4&lt;='OSNOVNI PODACI'!$B$13,'STRUKTURA PRIHODA'!O5+'STRUKTURA PRIHODA'!O7+'STRUKTURA PRIHODA'!O9+'STRUKTURA PRIHODA'!O11+'STRUKTURA PRIHODA'!O13+'STRUKTURA PRIHODA'!O15+'STRUKTURA PRIHODA'!O17+'STRUKTURA PRIHODA'!O19+'STRUKTURA PRIHODA'!O21+'STRUKTURA PRIHODA'!O23+'STRUKTURA PRIHODA'!O25+'STRUKTURA PRIHODA'!O27+'STRUKTURA PRIHODA'!O29+'STRUKTURA PRIHODA'!O31+'STRUKTURA PRIHODA'!O33,0)</f>
        <v>0</v>
      </c>
      <c r="P6" s="151">
        <f>IF(P$4&lt;='OSNOVNI PODACI'!$B$13,'STRUKTURA PRIHODA'!P5+'STRUKTURA PRIHODA'!P7+'STRUKTURA PRIHODA'!P9+'STRUKTURA PRIHODA'!P11+'STRUKTURA PRIHODA'!P13+'STRUKTURA PRIHODA'!P15+'STRUKTURA PRIHODA'!P17+'STRUKTURA PRIHODA'!P19+'STRUKTURA PRIHODA'!P21+'STRUKTURA PRIHODA'!P23+'STRUKTURA PRIHODA'!P25+'STRUKTURA PRIHODA'!P27+'STRUKTURA PRIHODA'!P29+'STRUKTURA PRIHODA'!P31+'STRUKTURA PRIHODA'!P33,0)</f>
        <v>0</v>
      </c>
      <c r="Q6" s="151">
        <f>IF(Q$4&lt;='OSNOVNI PODACI'!$B$13,'STRUKTURA PRIHODA'!Q5+'STRUKTURA PRIHODA'!Q7+'STRUKTURA PRIHODA'!Q9+'STRUKTURA PRIHODA'!Q11+'STRUKTURA PRIHODA'!Q13+'STRUKTURA PRIHODA'!Q15+'STRUKTURA PRIHODA'!Q17+'STRUKTURA PRIHODA'!Q19+'STRUKTURA PRIHODA'!Q21+'STRUKTURA PRIHODA'!Q23+'STRUKTURA PRIHODA'!Q25+'STRUKTURA PRIHODA'!Q27+'STRUKTURA PRIHODA'!Q29+'STRUKTURA PRIHODA'!Q31+'STRUKTURA PRIHODA'!Q33,0)</f>
        <v>0</v>
      </c>
      <c r="R6" s="151">
        <f>IF(R$4&lt;='OSNOVNI PODACI'!$B$13,'STRUKTURA PRIHODA'!R5+'STRUKTURA PRIHODA'!R7+'STRUKTURA PRIHODA'!R9+'STRUKTURA PRIHODA'!R11+'STRUKTURA PRIHODA'!R13+'STRUKTURA PRIHODA'!R15+'STRUKTURA PRIHODA'!R17+'STRUKTURA PRIHODA'!R19+'STRUKTURA PRIHODA'!R21+'STRUKTURA PRIHODA'!R23+'STRUKTURA PRIHODA'!R25+'STRUKTURA PRIHODA'!R27+'STRUKTURA PRIHODA'!R29+'STRUKTURA PRIHODA'!R31+'STRUKTURA PRIHODA'!R33,0)</f>
        <v>0</v>
      </c>
      <c r="S6" s="151">
        <f>IF(S$4&lt;='OSNOVNI PODACI'!$B$13,'STRUKTURA PRIHODA'!S5+'STRUKTURA PRIHODA'!S7+'STRUKTURA PRIHODA'!S9+'STRUKTURA PRIHODA'!S11+'STRUKTURA PRIHODA'!S13+'STRUKTURA PRIHODA'!S15+'STRUKTURA PRIHODA'!S17+'STRUKTURA PRIHODA'!S19+'STRUKTURA PRIHODA'!S21+'STRUKTURA PRIHODA'!S23+'STRUKTURA PRIHODA'!S25+'STRUKTURA PRIHODA'!S27+'STRUKTURA PRIHODA'!S29+'STRUKTURA PRIHODA'!S31+'STRUKTURA PRIHODA'!S33,0)</f>
        <v>0</v>
      </c>
      <c r="T6" s="151">
        <f>IF(T$4&lt;='OSNOVNI PODACI'!$B$13,'STRUKTURA PRIHODA'!T5+'STRUKTURA PRIHODA'!T7+'STRUKTURA PRIHODA'!T9+'STRUKTURA PRIHODA'!T11+'STRUKTURA PRIHODA'!T13+'STRUKTURA PRIHODA'!T15+'STRUKTURA PRIHODA'!T17+'STRUKTURA PRIHODA'!T19+'STRUKTURA PRIHODA'!T21+'STRUKTURA PRIHODA'!T23+'STRUKTURA PRIHODA'!T25+'STRUKTURA PRIHODA'!T27+'STRUKTURA PRIHODA'!T29+'STRUKTURA PRIHODA'!T31+'STRUKTURA PRIHODA'!T33,0)</f>
        <v>0</v>
      </c>
      <c r="U6" s="151">
        <f>IF(U$4&lt;='OSNOVNI PODACI'!$B$13,'STRUKTURA PRIHODA'!U5+'STRUKTURA PRIHODA'!U7+'STRUKTURA PRIHODA'!U9+'STRUKTURA PRIHODA'!U11+'STRUKTURA PRIHODA'!U13+'STRUKTURA PRIHODA'!U15+'STRUKTURA PRIHODA'!U17+'STRUKTURA PRIHODA'!U19+'STRUKTURA PRIHODA'!U21+'STRUKTURA PRIHODA'!U23+'STRUKTURA PRIHODA'!U25+'STRUKTURA PRIHODA'!U27+'STRUKTURA PRIHODA'!U29+'STRUKTURA PRIHODA'!U31+'STRUKTURA PRIHODA'!U33,0)</f>
        <v>0</v>
      </c>
      <c r="V6" s="151">
        <f>IF(V$4&lt;='OSNOVNI PODACI'!$B$13,'STRUKTURA PRIHODA'!V5+'STRUKTURA PRIHODA'!V7+'STRUKTURA PRIHODA'!V9+'STRUKTURA PRIHODA'!V11+'STRUKTURA PRIHODA'!V13+'STRUKTURA PRIHODA'!V15+'STRUKTURA PRIHODA'!V17+'STRUKTURA PRIHODA'!V19+'STRUKTURA PRIHODA'!V21+'STRUKTURA PRIHODA'!V23+'STRUKTURA PRIHODA'!V25+'STRUKTURA PRIHODA'!V27+'STRUKTURA PRIHODA'!V29+'STRUKTURA PRIHODA'!V31+'STRUKTURA PRIHODA'!V33,0)</f>
        <v>0</v>
      </c>
      <c r="W6" s="151">
        <f>IF(W$4&lt;='OSNOVNI PODACI'!$B$13,'STRUKTURA PRIHODA'!W5+'STRUKTURA PRIHODA'!W7+'STRUKTURA PRIHODA'!W9+'STRUKTURA PRIHODA'!W11+'STRUKTURA PRIHODA'!W13+'STRUKTURA PRIHODA'!W15+'STRUKTURA PRIHODA'!W17+'STRUKTURA PRIHODA'!W19+'STRUKTURA PRIHODA'!W21+'STRUKTURA PRIHODA'!W23+'STRUKTURA PRIHODA'!W25+'STRUKTURA PRIHODA'!W27+'STRUKTURA PRIHODA'!W29+'STRUKTURA PRIHODA'!W31+'STRUKTURA PRIHODA'!W33,0)</f>
        <v>0</v>
      </c>
    </row>
    <row r="7" spans="1:23" ht="14.25" customHeight="1" x14ac:dyDescent="0.2">
      <c r="A7" s="624" t="s">
        <v>113</v>
      </c>
      <c r="B7" s="625"/>
      <c r="C7" s="626"/>
      <c r="D7" s="151">
        <f>IF(D$4&lt;='OSNOVNI PODACI'!$B$13,'STRUKTURA PRIHODA'!D6+'STRUKTURA PRIHODA'!D8+'STRUKTURA PRIHODA'!D10+'STRUKTURA PRIHODA'!D12+'STRUKTURA PRIHODA'!D14+'STRUKTURA PRIHODA'!D16+'STRUKTURA PRIHODA'!D18+'STRUKTURA PRIHODA'!D20+'STRUKTURA PRIHODA'!D22+'STRUKTURA PRIHODA'!D24+'STRUKTURA PRIHODA'!D26+'STRUKTURA PRIHODA'!D28+'STRUKTURA PRIHODA'!D30+'STRUKTURA PRIHODA'!D32+'STRUKTURA PRIHODA'!D34,0)</f>
        <v>0</v>
      </c>
      <c r="E7" s="151">
        <f>IF(E$4&lt;='OSNOVNI PODACI'!$B$13,'STRUKTURA PRIHODA'!E6+'STRUKTURA PRIHODA'!E8+'STRUKTURA PRIHODA'!E10+'STRUKTURA PRIHODA'!E12+'STRUKTURA PRIHODA'!E14+'STRUKTURA PRIHODA'!E16+'STRUKTURA PRIHODA'!E18+'STRUKTURA PRIHODA'!E20+'STRUKTURA PRIHODA'!E22+'STRUKTURA PRIHODA'!E24+'STRUKTURA PRIHODA'!E26+'STRUKTURA PRIHODA'!E28+'STRUKTURA PRIHODA'!E30+'STRUKTURA PRIHODA'!E32+'STRUKTURA PRIHODA'!E34,0)</f>
        <v>0</v>
      </c>
      <c r="F7" s="151">
        <f>IF(F$4&lt;='OSNOVNI PODACI'!$B$13,'STRUKTURA PRIHODA'!F6+'STRUKTURA PRIHODA'!F8+'STRUKTURA PRIHODA'!F10+'STRUKTURA PRIHODA'!F12+'STRUKTURA PRIHODA'!F14+'STRUKTURA PRIHODA'!F16+'STRUKTURA PRIHODA'!F18+'STRUKTURA PRIHODA'!F20+'STRUKTURA PRIHODA'!F22+'STRUKTURA PRIHODA'!F24+'STRUKTURA PRIHODA'!F26+'STRUKTURA PRIHODA'!F28+'STRUKTURA PRIHODA'!F30+'STRUKTURA PRIHODA'!F32+'STRUKTURA PRIHODA'!F34,0)</f>
        <v>0</v>
      </c>
      <c r="G7" s="151">
        <f>IF(G$4&lt;='OSNOVNI PODACI'!$B$13,'STRUKTURA PRIHODA'!G6+'STRUKTURA PRIHODA'!G8+'STRUKTURA PRIHODA'!G10+'STRUKTURA PRIHODA'!G12+'STRUKTURA PRIHODA'!G14+'STRUKTURA PRIHODA'!G16+'STRUKTURA PRIHODA'!G18+'STRUKTURA PRIHODA'!G20+'STRUKTURA PRIHODA'!G22+'STRUKTURA PRIHODA'!G24+'STRUKTURA PRIHODA'!G26+'STRUKTURA PRIHODA'!G28+'STRUKTURA PRIHODA'!G30+'STRUKTURA PRIHODA'!G32+'STRUKTURA PRIHODA'!G34,0)</f>
        <v>0</v>
      </c>
      <c r="H7" s="151">
        <f>IF(H$4&lt;='OSNOVNI PODACI'!$B$13,'STRUKTURA PRIHODA'!H6+'STRUKTURA PRIHODA'!H8+'STRUKTURA PRIHODA'!H10+'STRUKTURA PRIHODA'!H12+'STRUKTURA PRIHODA'!H14+'STRUKTURA PRIHODA'!H16+'STRUKTURA PRIHODA'!H18+'STRUKTURA PRIHODA'!H20+'STRUKTURA PRIHODA'!H22+'STRUKTURA PRIHODA'!H24+'STRUKTURA PRIHODA'!H26+'STRUKTURA PRIHODA'!H28+'STRUKTURA PRIHODA'!H30+'STRUKTURA PRIHODA'!H32+'STRUKTURA PRIHODA'!H34,0)</f>
        <v>0</v>
      </c>
      <c r="I7" s="151">
        <f>IF(I$4&lt;='OSNOVNI PODACI'!$B$13,'STRUKTURA PRIHODA'!I6+'STRUKTURA PRIHODA'!I8+'STRUKTURA PRIHODA'!I10+'STRUKTURA PRIHODA'!I12+'STRUKTURA PRIHODA'!I14+'STRUKTURA PRIHODA'!I16+'STRUKTURA PRIHODA'!I18+'STRUKTURA PRIHODA'!I20+'STRUKTURA PRIHODA'!I22+'STRUKTURA PRIHODA'!I24+'STRUKTURA PRIHODA'!I26+'STRUKTURA PRIHODA'!I28+'STRUKTURA PRIHODA'!I30+'STRUKTURA PRIHODA'!I32+'STRUKTURA PRIHODA'!I34,0)</f>
        <v>0</v>
      </c>
      <c r="J7" s="151">
        <f>IF(J$4&lt;='OSNOVNI PODACI'!$B$13,'STRUKTURA PRIHODA'!J6+'STRUKTURA PRIHODA'!J8+'STRUKTURA PRIHODA'!J10+'STRUKTURA PRIHODA'!J12+'STRUKTURA PRIHODA'!J14+'STRUKTURA PRIHODA'!J16+'STRUKTURA PRIHODA'!J18+'STRUKTURA PRIHODA'!J20+'STRUKTURA PRIHODA'!J22+'STRUKTURA PRIHODA'!J24+'STRUKTURA PRIHODA'!J26+'STRUKTURA PRIHODA'!J28+'STRUKTURA PRIHODA'!J30+'STRUKTURA PRIHODA'!J32+'STRUKTURA PRIHODA'!J34,0)</f>
        <v>0</v>
      </c>
      <c r="K7" s="151">
        <f>IF(K$4&lt;='OSNOVNI PODACI'!$B$13,'STRUKTURA PRIHODA'!K6+'STRUKTURA PRIHODA'!K8+'STRUKTURA PRIHODA'!K10+'STRUKTURA PRIHODA'!K12+'STRUKTURA PRIHODA'!K14+'STRUKTURA PRIHODA'!K16+'STRUKTURA PRIHODA'!K18+'STRUKTURA PRIHODA'!K20+'STRUKTURA PRIHODA'!K22+'STRUKTURA PRIHODA'!K24+'STRUKTURA PRIHODA'!K26+'STRUKTURA PRIHODA'!K28+'STRUKTURA PRIHODA'!K30+'STRUKTURA PRIHODA'!K32+'STRUKTURA PRIHODA'!K34,0)</f>
        <v>0</v>
      </c>
      <c r="L7" s="151">
        <f>IF(L$4&lt;='OSNOVNI PODACI'!$B$13,'STRUKTURA PRIHODA'!L6+'STRUKTURA PRIHODA'!L8+'STRUKTURA PRIHODA'!L10+'STRUKTURA PRIHODA'!L12+'STRUKTURA PRIHODA'!L14+'STRUKTURA PRIHODA'!L16+'STRUKTURA PRIHODA'!L18+'STRUKTURA PRIHODA'!L20+'STRUKTURA PRIHODA'!L22+'STRUKTURA PRIHODA'!L24+'STRUKTURA PRIHODA'!L26+'STRUKTURA PRIHODA'!L28+'STRUKTURA PRIHODA'!L30+'STRUKTURA PRIHODA'!L32+'STRUKTURA PRIHODA'!L34,0)</f>
        <v>0</v>
      </c>
      <c r="M7" s="151">
        <f>IF(M$4&lt;='OSNOVNI PODACI'!$B$13,'STRUKTURA PRIHODA'!M6+'STRUKTURA PRIHODA'!M8+'STRUKTURA PRIHODA'!M10+'STRUKTURA PRIHODA'!M12+'STRUKTURA PRIHODA'!M14+'STRUKTURA PRIHODA'!M16+'STRUKTURA PRIHODA'!M18+'STRUKTURA PRIHODA'!M20+'STRUKTURA PRIHODA'!M22+'STRUKTURA PRIHODA'!M24+'STRUKTURA PRIHODA'!M26+'STRUKTURA PRIHODA'!M28+'STRUKTURA PRIHODA'!M30+'STRUKTURA PRIHODA'!M32+'STRUKTURA PRIHODA'!M34,0)</f>
        <v>0</v>
      </c>
      <c r="N7" s="151">
        <f>IF(N$4&lt;='OSNOVNI PODACI'!$B$13,'STRUKTURA PRIHODA'!N6+'STRUKTURA PRIHODA'!N8+'STRUKTURA PRIHODA'!N10+'STRUKTURA PRIHODA'!N12+'STRUKTURA PRIHODA'!N14+'STRUKTURA PRIHODA'!N16+'STRUKTURA PRIHODA'!N18+'STRUKTURA PRIHODA'!N20+'STRUKTURA PRIHODA'!N22+'STRUKTURA PRIHODA'!N24+'STRUKTURA PRIHODA'!N26+'STRUKTURA PRIHODA'!N28+'STRUKTURA PRIHODA'!N30+'STRUKTURA PRIHODA'!N32+'STRUKTURA PRIHODA'!N34,0)</f>
        <v>0</v>
      </c>
      <c r="O7" s="151">
        <f>IF(O$4&lt;='OSNOVNI PODACI'!$B$13,'STRUKTURA PRIHODA'!O6+'STRUKTURA PRIHODA'!O8+'STRUKTURA PRIHODA'!O10+'STRUKTURA PRIHODA'!O12+'STRUKTURA PRIHODA'!O14+'STRUKTURA PRIHODA'!O16+'STRUKTURA PRIHODA'!O18+'STRUKTURA PRIHODA'!O20+'STRUKTURA PRIHODA'!O22+'STRUKTURA PRIHODA'!O24+'STRUKTURA PRIHODA'!O26+'STRUKTURA PRIHODA'!O28+'STRUKTURA PRIHODA'!O30+'STRUKTURA PRIHODA'!O32+'STRUKTURA PRIHODA'!O34,0)</f>
        <v>0</v>
      </c>
      <c r="P7" s="151">
        <f>IF(P$4&lt;='OSNOVNI PODACI'!$B$13,'STRUKTURA PRIHODA'!P6+'STRUKTURA PRIHODA'!P8+'STRUKTURA PRIHODA'!P10+'STRUKTURA PRIHODA'!P12+'STRUKTURA PRIHODA'!P14+'STRUKTURA PRIHODA'!P16+'STRUKTURA PRIHODA'!P18+'STRUKTURA PRIHODA'!P20+'STRUKTURA PRIHODA'!P22+'STRUKTURA PRIHODA'!P24+'STRUKTURA PRIHODA'!P26+'STRUKTURA PRIHODA'!P28+'STRUKTURA PRIHODA'!P30+'STRUKTURA PRIHODA'!P32+'STRUKTURA PRIHODA'!P34,0)</f>
        <v>0</v>
      </c>
      <c r="Q7" s="151">
        <f>IF(Q$4&lt;='OSNOVNI PODACI'!$B$13,'STRUKTURA PRIHODA'!Q6+'STRUKTURA PRIHODA'!Q8+'STRUKTURA PRIHODA'!Q10+'STRUKTURA PRIHODA'!Q12+'STRUKTURA PRIHODA'!Q14+'STRUKTURA PRIHODA'!Q16+'STRUKTURA PRIHODA'!Q18+'STRUKTURA PRIHODA'!Q20+'STRUKTURA PRIHODA'!Q22+'STRUKTURA PRIHODA'!Q24+'STRUKTURA PRIHODA'!Q26+'STRUKTURA PRIHODA'!Q28+'STRUKTURA PRIHODA'!Q30+'STRUKTURA PRIHODA'!Q32+'STRUKTURA PRIHODA'!Q34,0)</f>
        <v>0</v>
      </c>
      <c r="R7" s="151">
        <f>IF(R$4&lt;='OSNOVNI PODACI'!$B$13,'STRUKTURA PRIHODA'!R6+'STRUKTURA PRIHODA'!R8+'STRUKTURA PRIHODA'!R10+'STRUKTURA PRIHODA'!R12+'STRUKTURA PRIHODA'!R14+'STRUKTURA PRIHODA'!R16+'STRUKTURA PRIHODA'!R18+'STRUKTURA PRIHODA'!R20+'STRUKTURA PRIHODA'!R22+'STRUKTURA PRIHODA'!R24+'STRUKTURA PRIHODA'!R26+'STRUKTURA PRIHODA'!R28+'STRUKTURA PRIHODA'!R30+'STRUKTURA PRIHODA'!R32+'STRUKTURA PRIHODA'!R34,0)</f>
        <v>0</v>
      </c>
      <c r="S7" s="151">
        <f>IF(S$4&lt;='OSNOVNI PODACI'!$B$13,'STRUKTURA PRIHODA'!S6+'STRUKTURA PRIHODA'!S8+'STRUKTURA PRIHODA'!S10+'STRUKTURA PRIHODA'!S12+'STRUKTURA PRIHODA'!S14+'STRUKTURA PRIHODA'!S16+'STRUKTURA PRIHODA'!S18+'STRUKTURA PRIHODA'!S20+'STRUKTURA PRIHODA'!S22+'STRUKTURA PRIHODA'!S24+'STRUKTURA PRIHODA'!S26+'STRUKTURA PRIHODA'!S28+'STRUKTURA PRIHODA'!S30+'STRUKTURA PRIHODA'!S32+'STRUKTURA PRIHODA'!S34,0)</f>
        <v>0</v>
      </c>
      <c r="T7" s="151">
        <f>IF(T$4&lt;='OSNOVNI PODACI'!$B$13,'STRUKTURA PRIHODA'!T6+'STRUKTURA PRIHODA'!T8+'STRUKTURA PRIHODA'!T10+'STRUKTURA PRIHODA'!T12+'STRUKTURA PRIHODA'!T14+'STRUKTURA PRIHODA'!T16+'STRUKTURA PRIHODA'!T18+'STRUKTURA PRIHODA'!T20+'STRUKTURA PRIHODA'!T22+'STRUKTURA PRIHODA'!T24+'STRUKTURA PRIHODA'!T26+'STRUKTURA PRIHODA'!T28+'STRUKTURA PRIHODA'!T30+'STRUKTURA PRIHODA'!T32+'STRUKTURA PRIHODA'!T34,0)</f>
        <v>0</v>
      </c>
      <c r="U7" s="151">
        <f>IF(U$4&lt;='OSNOVNI PODACI'!$B$13,'STRUKTURA PRIHODA'!U6+'STRUKTURA PRIHODA'!U8+'STRUKTURA PRIHODA'!U10+'STRUKTURA PRIHODA'!U12+'STRUKTURA PRIHODA'!U14+'STRUKTURA PRIHODA'!U16+'STRUKTURA PRIHODA'!U18+'STRUKTURA PRIHODA'!U20+'STRUKTURA PRIHODA'!U22+'STRUKTURA PRIHODA'!U24+'STRUKTURA PRIHODA'!U26+'STRUKTURA PRIHODA'!U28+'STRUKTURA PRIHODA'!U30+'STRUKTURA PRIHODA'!U32+'STRUKTURA PRIHODA'!U34,0)</f>
        <v>0</v>
      </c>
      <c r="V7" s="151">
        <f>IF(V$4&lt;='OSNOVNI PODACI'!$B$13,'STRUKTURA PRIHODA'!V6+'STRUKTURA PRIHODA'!V8+'STRUKTURA PRIHODA'!V10+'STRUKTURA PRIHODA'!V12+'STRUKTURA PRIHODA'!V14+'STRUKTURA PRIHODA'!V16+'STRUKTURA PRIHODA'!V18+'STRUKTURA PRIHODA'!V20+'STRUKTURA PRIHODA'!V22+'STRUKTURA PRIHODA'!V24+'STRUKTURA PRIHODA'!V26+'STRUKTURA PRIHODA'!V28+'STRUKTURA PRIHODA'!V30+'STRUKTURA PRIHODA'!V32+'STRUKTURA PRIHODA'!V34,0)</f>
        <v>0</v>
      </c>
      <c r="W7" s="151">
        <f>IF(W$4&lt;='OSNOVNI PODACI'!$B$13,'STRUKTURA PRIHODA'!W6+'STRUKTURA PRIHODA'!W8+'STRUKTURA PRIHODA'!W10+'STRUKTURA PRIHODA'!W12+'STRUKTURA PRIHODA'!W14+'STRUKTURA PRIHODA'!W16+'STRUKTURA PRIHODA'!W18+'STRUKTURA PRIHODA'!W20+'STRUKTURA PRIHODA'!W22+'STRUKTURA PRIHODA'!W24+'STRUKTURA PRIHODA'!W26+'STRUKTURA PRIHODA'!W28+'STRUKTURA PRIHODA'!W30+'STRUKTURA PRIHODA'!W32+'STRUKTURA PRIHODA'!W34,0)</f>
        <v>0</v>
      </c>
    </row>
    <row r="8" spans="1:23" x14ac:dyDescent="0.2">
      <c r="A8" s="622" t="s">
        <v>114</v>
      </c>
      <c r="B8" s="622"/>
      <c r="C8" s="622"/>
      <c r="D8" s="151">
        <f>IF(D$4&lt;='OSNOVNI PODACI'!$B$13,SUM('STRUKTURA PRIHODA'!D35:D38),0)</f>
        <v>0</v>
      </c>
      <c r="E8" s="151">
        <f>IF(E$4&lt;='OSNOVNI PODACI'!$B$13,SUM('STRUKTURA PRIHODA'!E35:E38),0)</f>
        <v>0</v>
      </c>
      <c r="F8" s="151">
        <f>IF(F$4&lt;='OSNOVNI PODACI'!$B$13,SUM('STRUKTURA PRIHODA'!F35:F38),0)</f>
        <v>0</v>
      </c>
      <c r="G8" s="151">
        <f>IF(G$4&lt;='OSNOVNI PODACI'!$B$13,SUM('STRUKTURA PRIHODA'!G35:G38),0)</f>
        <v>0</v>
      </c>
      <c r="H8" s="151">
        <f>IF(H$4&lt;='OSNOVNI PODACI'!$B$13,SUM('STRUKTURA PRIHODA'!H35:H38),0)</f>
        <v>0</v>
      </c>
      <c r="I8" s="151">
        <f>IF(I$4&lt;='OSNOVNI PODACI'!$B$13,SUM('STRUKTURA PRIHODA'!I35:I38),0)</f>
        <v>0</v>
      </c>
      <c r="J8" s="151">
        <f>IF(J$4&lt;='OSNOVNI PODACI'!$B$13,SUM('STRUKTURA PRIHODA'!J35:J38),0)</f>
        <v>0</v>
      </c>
      <c r="K8" s="151">
        <f>IF(K$4&lt;='OSNOVNI PODACI'!$B$13,SUM('STRUKTURA PRIHODA'!K35:K38),0)</f>
        <v>0</v>
      </c>
      <c r="L8" s="151">
        <f>IF(L$4&lt;='OSNOVNI PODACI'!$B$13,SUM('STRUKTURA PRIHODA'!L35:L38),0)</f>
        <v>0</v>
      </c>
      <c r="M8" s="151">
        <f>IF(M$4&lt;='OSNOVNI PODACI'!$B$13,SUM('STRUKTURA PRIHODA'!M35:M38),0)</f>
        <v>0</v>
      </c>
      <c r="N8" s="151">
        <f>IF(N$4&lt;='OSNOVNI PODACI'!$B$13,SUM('STRUKTURA PRIHODA'!N35:N38),0)</f>
        <v>0</v>
      </c>
      <c r="O8" s="151">
        <f>IF(O$4&lt;='OSNOVNI PODACI'!$B$13,SUM('STRUKTURA PRIHODA'!O35:O38),0)</f>
        <v>0</v>
      </c>
      <c r="P8" s="151">
        <f>IF(P$4&lt;='OSNOVNI PODACI'!$B$13,SUM('STRUKTURA PRIHODA'!P35:P38),0)</f>
        <v>0</v>
      </c>
      <c r="Q8" s="151">
        <f>IF(Q$4&lt;='OSNOVNI PODACI'!$B$13,SUM('STRUKTURA PRIHODA'!Q35:Q38),0)</f>
        <v>0</v>
      </c>
      <c r="R8" s="151">
        <f>IF(R$4&lt;='OSNOVNI PODACI'!$B$13,SUM('STRUKTURA PRIHODA'!R35:R38),0)</f>
        <v>0</v>
      </c>
      <c r="S8" s="151">
        <f>IF(S$4&lt;='OSNOVNI PODACI'!$B$13,SUM('STRUKTURA PRIHODA'!S35:S38),0)</f>
        <v>0</v>
      </c>
      <c r="T8" s="151">
        <f>IF(T$4&lt;='OSNOVNI PODACI'!$B$13,SUM('STRUKTURA PRIHODA'!T35:T38),0)</f>
        <v>0</v>
      </c>
      <c r="U8" s="151">
        <f>IF(U$4&lt;='OSNOVNI PODACI'!$B$13,SUM('STRUKTURA PRIHODA'!U35:U38),0)</f>
        <v>0</v>
      </c>
      <c r="V8" s="151">
        <f>IF(V$4&lt;='OSNOVNI PODACI'!$B$13,SUM('STRUKTURA PRIHODA'!V35:V38),0)</f>
        <v>0</v>
      </c>
      <c r="W8" s="151">
        <f>IF(W$4&lt;='OSNOVNI PODACI'!$B$13,SUM('STRUKTURA PRIHODA'!W35:W38),0)</f>
        <v>0</v>
      </c>
    </row>
    <row r="9" spans="1:23" x14ac:dyDescent="0.2">
      <c r="A9" s="627" t="s">
        <v>115</v>
      </c>
      <c r="B9" s="619"/>
      <c r="C9" s="619"/>
      <c r="D9" s="151">
        <f>D10+D14</f>
        <v>0</v>
      </c>
      <c r="E9" s="151">
        <f t="shared" ref="E9:W9" si="1">E10+E14</f>
        <v>0</v>
      </c>
      <c r="F9" s="151">
        <f t="shared" si="1"/>
        <v>0</v>
      </c>
      <c r="G9" s="151">
        <f t="shared" si="1"/>
        <v>0</v>
      </c>
      <c r="H9" s="151">
        <f t="shared" si="1"/>
        <v>0</v>
      </c>
      <c r="I9" s="151">
        <f t="shared" si="1"/>
        <v>0</v>
      </c>
      <c r="J9" s="151">
        <f t="shared" si="1"/>
        <v>0</v>
      </c>
      <c r="K9" s="151">
        <f t="shared" si="1"/>
        <v>0</v>
      </c>
      <c r="L9" s="151">
        <f t="shared" si="1"/>
        <v>0</v>
      </c>
      <c r="M9" s="151">
        <f t="shared" si="1"/>
        <v>0</v>
      </c>
      <c r="N9" s="151">
        <f t="shared" si="1"/>
        <v>0</v>
      </c>
      <c r="O9" s="151">
        <f t="shared" si="1"/>
        <v>0</v>
      </c>
      <c r="P9" s="151">
        <f t="shared" si="1"/>
        <v>0</v>
      </c>
      <c r="Q9" s="151">
        <f t="shared" si="1"/>
        <v>0</v>
      </c>
      <c r="R9" s="151">
        <f t="shared" si="1"/>
        <v>0</v>
      </c>
      <c r="S9" s="151">
        <f t="shared" si="1"/>
        <v>0</v>
      </c>
      <c r="T9" s="151">
        <f t="shared" si="1"/>
        <v>0</v>
      </c>
      <c r="U9" s="151">
        <f t="shared" si="1"/>
        <v>0</v>
      </c>
      <c r="V9" s="151">
        <f t="shared" si="1"/>
        <v>0</v>
      </c>
      <c r="W9" s="151">
        <f t="shared" si="1"/>
        <v>0</v>
      </c>
    </row>
    <row r="10" spans="1:23" x14ac:dyDescent="0.2">
      <c r="A10" s="624" t="s">
        <v>116</v>
      </c>
      <c r="B10" s="625"/>
      <c r="C10" s="626"/>
      <c r="D10" s="151">
        <f>SUM(D11:D13)</f>
        <v>0</v>
      </c>
      <c r="E10" s="151">
        <f t="shared" ref="E10:W10" si="2">SUM(E11:E13)</f>
        <v>0</v>
      </c>
      <c r="F10" s="151">
        <f t="shared" si="2"/>
        <v>0</v>
      </c>
      <c r="G10" s="151">
        <f t="shared" si="2"/>
        <v>0</v>
      </c>
      <c r="H10" s="151">
        <f t="shared" si="2"/>
        <v>0</v>
      </c>
      <c r="I10" s="151">
        <f t="shared" si="2"/>
        <v>0</v>
      </c>
      <c r="J10" s="151">
        <f t="shared" si="2"/>
        <v>0</v>
      </c>
      <c r="K10" s="151">
        <f t="shared" si="2"/>
        <v>0</v>
      </c>
      <c r="L10" s="151">
        <f t="shared" si="2"/>
        <v>0</v>
      </c>
      <c r="M10" s="151">
        <f t="shared" si="2"/>
        <v>0</v>
      </c>
      <c r="N10" s="151">
        <f t="shared" si="2"/>
        <v>0</v>
      </c>
      <c r="O10" s="151">
        <f t="shared" si="2"/>
        <v>0</v>
      </c>
      <c r="P10" s="151">
        <f t="shared" si="2"/>
        <v>0</v>
      </c>
      <c r="Q10" s="151">
        <f t="shared" si="2"/>
        <v>0</v>
      </c>
      <c r="R10" s="151">
        <f t="shared" si="2"/>
        <v>0</v>
      </c>
      <c r="S10" s="151">
        <f t="shared" si="2"/>
        <v>0</v>
      </c>
      <c r="T10" s="151">
        <f t="shared" si="2"/>
        <v>0</v>
      </c>
      <c r="U10" s="151">
        <f t="shared" si="2"/>
        <v>0</v>
      </c>
      <c r="V10" s="151">
        <f t="shared" si="2"/>
        <v>0</v>
      </c>
      <c r="W10" s="151">
        <f t="shared" si="2"/>
        <v>0</v>
      </c>
    </row>
    <row r="11" spans="1:23" ht="27" customHeight="1" x14ac:dyDescent="0.2">
      <c r="A11" s="624" t="s">
        <v>117</v>
      </c>
      <c r="B11" s="625"/>
      <c r="C11" s="626"/>
      <c r="D11" s="151">
        <f>IF(D$4&lt;='OSNOVNI PODACI'!$B$13,'STRUKTURA TROŠKOVA'!C9,0)</f>
        <v>0</v>
      </c>
      <c r="E11" s="151">
        <f>IF(E$4&lt;='OSNOVNI PODACI'!$B$13,'STRUKTURA TROŠKOVA'!D9,0)</f>
        <v>0</v>
      </c>
      <c r="F11" s="151">
        <f>IF(F$4&lt;='OSNOVNI PODACI'!$B$13,'STRUKTURA TROŠKOVA'!E9,0)</f>
        <v>0</v>
      </c>
      <c r="G11" s="151">
        <f>IF(G$4&lt;='OSNOVNI PODACI'!$B$13,'STRUKTURA TROŠKOVA'!F9,0)</f>
        <v>0</v>
      </c>
      <c r="H11" s="151">
        <f>IF(H$4&lt;='OSNOVNI PODACI'!$B$13,'STRUKTURA TROŠKOVA'!G9,0)</f>
        <v>0</v>
      </c>
      <c r="I11" s="151">
        <f>IF(I$4&lt;='OSNOVNI PODACI'!$B$13,'STRUKTURA TROŠKOVA'!H9,0)</f>
        <v>0</v>
      </c>
      <c r="J11" s="151">
        <f>IF(J$4&lt;='OSNOVNI PODACI'!$B$13,'STRUKTURA TROŠKOVA'!I9,0)</f>
        <v>0</v>
      </c>
      <c r="K11" s="151">
        <f>IF(K$4&lt;='OSNOVNI PODACI'!$B$13,'STRUKTURA TROŠKOVA'!J9,0)</f>
        <v>0</v>
      </c>
      <c r="L11" s="151">
        <f>IF(L$4&lt;='OSNOVNI PODACI'!$B$13,'STRUKTURA TROŠKOVA'!K9,0)</f>
        <v>0</v>
      </c>
      <c r="M11" s="151">
        <f>IF(M$4&lt;='OSNOVNI PODACI'!$B$13,'STRUKTURA TROŠKOVA'!L9,0)</f>
        <v>0</v>
      </c>
      <c r="N11" s="151">
        <f>IF(N$4&lt;='OSNOVNI PODACI'!$B$13,'STRUKTURA TROŠKOVA'!M9,0)</f>
        <v>0</v>
      </c>
      <c r="O11" s="151">
        <f>IF(O$4&lt;='OSNOVNI PODACI'!$B$13,'STRUKTURA TROŠKOVA'!N9,0)</f>
        <v>0</v>
      </c>
      <c r="P11" s="151">
        <f>IF(P$4&lt;='OSNOVNI PODACI'!$B$13,'STRUKTURA TROŠKOVA'!O9,0)</f>
        <v>0</v>
      </c>
      <c r="Q11" s="151">
        <f>IF(Q$4&lt;='OSNOVNI PODACI'!$B$13,'STRUKTURA TROŠKOVA'!P9,0)</f>
        <v>0</v>
      </c>
      <c r="R11" s="151">
        <f>IF(R$4&lt;='OSNOVNI PODACI'!$B$13,'STRUKTURA TROŠKOVA'!Q9,0)</f>
        <v>0</v>
      </c>
      <c r="S11" s="151">
        <f>IF(S$4&lt;='OSNOVNI PODACI'!$B$13,'STRUKTURA TROŠKOVA'!R9,0)</f>
        <v>0</v>
      </c>
      <c r="T11" s="151">
        <f>IF(T$4&lt;='OSNOVNI PODACI'!$B$13,'STRUKTURA TROŠKOVA'!S9,0)</f>
        <v>0</v>
      </c>
      <c r="U11" s="151">
        <f>IF(U$4&lt;='OSNOVNI PODACI'!$B$13,'STRUKTURA TROŠKOVA'!T9,0)</f>
        <v>0</v>
      </c>
      <c r="V11" s="151">
        <f>IF(V$4&lt;='OSNOVNI PODACI'!$B$13,'STRUKTURA TROŠKOVA'!U9,0)</f>
        <v>0</v>
      </c>
      <c r="W11" s="151">
        <f>IF(W$4&lt;='OSNOVNI PODACI'!$B$13,'STRUKTURA TROŠKOVA'!V9,0)</f>
        <v>0</v>
      </c>
    </row>
    <row r="12" spans="1:23" x14ac:dyDescent="0.2">
      <c r="A12" s="622" t="s">
        <v>137</v>
      </c>
      <c r="B12" s="622"/>
      <c r="C12" s="622"/>
      <c r="D12" s="151">
        <f>IF(D$4&lt;='OSNOVNI PODACI'!$B$13,ZAPOSLENICI!C13,0)</f>
        <v>0</v>
      </c>
      <c r="E12" s="151">
        <f>IF(E$4&lt;='OSNOVNI PODACI'!$B$13,ZAPOSLENICI!D13,0)</f>
        <v>0</v>
      </c>
      <c r="F12" s="151">
        <f>IF(F$4&lt;='OSNOVNI PODACI'!$B$13,ZAPOSLENICI!E13,0)</f>
        <v>0</v>
      </c>
      <c r="G12" s="151">
        <f>IF(G$4&lt;='OSNOVNI PODACI'!$B$13,ZAPOSLENICI!F13,0)</f>
        <v>0</v>
      </c>
      <c r="H12" s="151">
        <f>IF(H$4&lt;='OSNOVNI PODACI'!$B$13,ZAPOSLENICI!G13,0)</f>
        <v>0</v>
      </c>
      <c r="I12" s="151">
        <f>IF(I$4&lt;='OSNOVNI PODACI'!$B$13,ZAPOSLENICI!H13,0)</f>
        <v>0</v>
      </c>
      <c r="J12" s="151">
        <f>IF(J$4&lt;='OSNOVNI PODACI'!$B$13,ZAPOSLENICI!I13,0)</f>
        <v>0</v>
      </c>
      <c r="K12" s="151">
        <f>IF(K$4&lt;='OSNOVNI PODACI'!$B$13,ZAPOSLENICI!J13,0)</f>
        <v>0</v>
      </c>
      <c r="L12" s="151">
        <f>IF(L$4&lt;='OSNOVNI PODACI'!$B$13,ZAPOSLENICI!K13,0)</f>
        <v>0</v>
      </c>
      <c r="M12" s="151">
        <f>IF(M$4&lt;='OSNOVNI PODACI'!$B$13,ZAPOSLENICI!L13,0)</f>
        <v>0</v>
      </c>
      <c r="N12" s="151">
        <f>IF(N$4&lt;='OSNOVNI PODACI'!$B$13,ZAPOSLENICI!M13,0)</f>
        <v>0</v>
      </c>
      <c r="O12" s="151">
        <f>IF(O$4&lt;='OSNOVNI PODACI'!$B$13,ZAPOSLENICI!N13,0)</f>
        <v>0</v>
      </c>
      <c r="P12" s="151">
        <f>IF(P$4&lt;='OSNOVNI PODACI'!$B$13,ZAPOSLENICI!O13,0)</f>
        <v>0</v>
      </c>
      <c r="Q12" s="151">
        <f>IF(Q$4&lt;='OSNOVNI PODACI'!$B$13,ZAPOSLENICI!P13,0)</f>
        <v>0</v>
      </c>
      <c r="R12" s="151">
        <f>IF(R$4&lt;='OSNOVNI PODACI'!$B$13,ZAPOSLENICI!Q13,0)</f>
        <v>0</v>
      </c>
      <c r="S12" s="151">
        <f>IF(S$4&lt;='OSNOVNI PODACI'!$B$13,ZAPOSLENICI!R13,0)</f>
        <v>0</v>
      </c>
      <c r="T12" s="151">
        <f>IF(T$4&lt;='OSNOVNI PODACI'!$B$13,ZAPOSLENICI!S13,0)</f>
        <v>0</v>
      </c>
      <c r="U12" s="151">
        <f>IF(U$4&lt;='OSNOVNI PODACI'!$B$13,ZAPOSLENICI!T13,0)</f>
        <v>0</v>
      </c>
      <c r="V12" s="151">
        <f>IF(V$4&lt;='OSNOVNI PODACI'!$B$13,ZAPOSLENICI!U13,0)</f>
        <v>0</v>
      </c>
      <c r="W12" s="151">
        <f>IF(W$4&lt;='OSNOVNI PODACI'!$B$13,ZAPOSLENICI!V13,0)</f>
        <v>0</v>
      </c>
    </row>
    <row r="13" spans="1:23" x14ac:dyDescent="0.2">
      <c r="A13" s="623" t="s">
        <v>118</v>
      </c>
      <c r="B13" s="622"/>
      <c r="C13" s="622"/>
      <c r="D13" s="151">
        <f>'PRORAČUN AMORTIZACIJE'!E13</f>
        <v>0</v>
      </c>
      <c r="E13" s="151">
        <f>'PRORAČUN AMORTIZACIJE'!F13</f>
        <v>0</v>
      </c>
      <c r="F13" s="151">
        <f>'PRORAČUN AMORTIZACIJE'!G13</f>
        <v>0</v>
      </c>
      <c r="G13" s="151">
        <f>'PRORAČUN AMORTIZACIJE'!H13</f>
        <v>0</v>
      </c>
      <c r="H13" s="151">
        <f>'PRORAČUN AMORTIZACIJE'!I13</f>
        <v>0</v>
      </c>
      <c r="I13" s="151">
        <f>'PRORAČUN AMORTIZACIJE'!J13</f>
        <v>0</v>
      </c>
      <c r="J13" s="151">
        <f>'PRORAČUN AMORTIZACIJE'!K13</f>
        <v>0</v>
      </c>
      <c r="K13" s="151">
        <f>'PRORAČUN AMORTIZACIJE'!L13</f>
        <v>0</v>
      </c>
      <c r="L13" s="151">
        <f>'PRORAČUN AMORTIZACIJE'!M13</f>
        <v>0</v>
      </c>
      <c r="M13" s="151">
        <f>'PRORAČUN AMORTIZACIJE'!N13</f>
        <v>0</v>
      </c>
      <c r="N13" s="151">
        <f>'PRORAČUN AMORTIZACIJE'!O13</f>
        <v>0</v>
      </c>
      <c r="O13" s="151">
        <f>'PRORAČUN AMORTIZACIJE'!P13</f>
        <v>0</v>
      </c>
      <c r="P13" s="151">
        <f>'PRORAČUN AMORTIZACIJE'!Q13</f>
        <v>0</v>
      </c>
      <c r="Q13" s="151">
        <f>'PRORAČUN AMORTIZACIJE'!R13</f>
        <v>0</v>
      </c>
      <c r="R13" s="151">
        <f>'PRORAČUN AMORTIZACIJE'!S13</f>
        <v>0</v>
      </c>
      <c r="S13" s="151">
        <f>'PRORAČUN AMORTIZACIJE'!T13</f>
        <v>0</v>
      </c>
      <c r="T13" s="151">
        <f>'PRORAČUN AMORTIZACIJE'!U13</f>
        <v>0</v>
      </c>
      <c r="U13" s="151">
        <f>'PRORAČUN AMORTIZACIJE'!V13</f>
        <v>0</v>
      </c>
      <c r="V13" s="151">
        <f>'PRORAČUN AMORTIZACIJE'!W13</f>
        <v>0</v>
      </c>
      <c r="W13" s="151">
        <f>'PRORAČUN AMORTIZACIJE'!X13</f>
        <v>0</v>
      </c>
    </row>
    <row r="14" spans="1:23" x14ac:dyDescent="0.2">
      <c r="A14" s="622" t="s">
        <v>119</v>
      </c>
      <c r="B14" s="622"/>
      <c r="C14" s="622"/>
      <c r="D14" s="151">
        <f>D15</f>
        <v>0</v>
      </c>
      <c r="E14" s="151">
        <f t="shared" ref="E14:O14" si="3">E15</f>
        <v>0</v>
      </c>
      <c r="F14" s="151">
        <f t="shared" si="3"/>
        <v>0</v>
      </c>
      <c r="G14" s="151">
        <f t="shared" si="3"/>
        <v>0</v>
      </c>
      <c r="H14" s="151">
        <f t="shared" si="3"/>
        <v>0</v>
      </c>
      <c r="I14" s="151">
        <f t="shared" si="3"/>
        <v>0</v>
      </c>
      <c r="J14" s="151">
        <f t="shared" si="3"/>
        <v>0</v>
      </c>
      <c r="K14" s="151">
        <f t="shared" si="3"/>
        <v>0</v>
      </c>
      <c r="L14" s="151">
        <f t="shared" si="3"/>
        <v>0</v>
      </c>
      <c r="M14" s="151">
        <f t="shared" si="3"/>
        <v>0</v>
      </c>
      <c r="N14" s="151">
        <f t="shared" si="3"/>
        <v>0</v>
      </c>
      <c r="O14" s="151">
        <f t="shared" si="3"/>
        <v>0</v>
      </c>
      <c r="P14" s="151">
        <f t="shared" ref="P14:W14" si="4">P15</f>
        <v>0</v>
      </c>
      <c r="Q14" s="151">
        <f t="shared" si="4"/>
        <v>0</v>
      </c>
      <c r="R14" s="151">
        <f t="shared" si="4"/>
        <v>0</v>
      </c>
      <c r="S14" s="151">
        <f t="shared" si="4"/>
        <v>0</v>
      </c>
      <c r="T14" s="151">
        <f t="shared" si="4"/>
        <v>0</v>
      </c>
      <c r="U14" s="151">
        <f t="shared" si="4"/>
        <v>0</v>
      </c>
      <c r="V14" s="151">
        <f t="shared" si="4"/>
        <v>0</v>
      </c>
      <c r="W14" s="151">
        <f t="shared" si="4"/>
        <v>0</v>
      </c>
    </row>
    <row r="15" spans="1:23" x14ac:dyDescent="0.2">
      <c r="A15" s="624" t="s">
        <v>120</v>
      </c>
      <c r="B15" s="625"/>
      <c r="C15" s="626"/>
      <c r="D15" s="151">
        <f>'PRORAČUN KREDITNIH OBVEZA'!C17</f>
        <v>0</v>
      </c>
      <c r="E15" s="151">
        <f>'PRORAČUN KREDITNIH OBVEZA'!D17</f>
        <v>0</v>
      </c>
      <c r="F15" s="151">
        <f>'PRORAČUN KREDITNIH OBVEZA'!E17</f>
        <v>0</v>
      </c>
      <c r="G15" s="151">
        <f>'PRORAČUN KREDITNIH OBVEZA'!F17</f>
        <v>0</v>
      </c>
      <c r="H15" s="151">
        <f>'PRORAČUN KREDITNIH OBVEZA'!G17</f>
        <v>0</v>
      </c>
      <c r="I15" s="151">
        <f>'PRORAČUN KREDITNIH OBVEZA'!H17</f>
        <v>0</v>
      </c>
      <c r="J15" s="151">
        <f>'PRORAČUN KREDITNIH OBVEZA'!I17</f>
        <v>0</v>
      </c>
      <c r="K15" s="151">
        <f>'PRORAČUN KREDITNIH OBVEZA'!J17</f>
        <v>0</v>
      </c>
      <c r="L15" s="151">
        <f>'PRORAČUN KREDITNIH OBVEZA'!K17</f>
        <v>0</v>
      </c>
      <c r="M15" s="151">
        <f>'PRORAČUN KREDITNIH OBVEZA'!L17</f>
        <v>0</v>
      </c>
      <c r="N15" s="151">
        <f>'PRORAČUN KREDITNIH OBVEZA'!M17</f>
        <v>0</v>
      </c>
      <c r="O15" s="151">
        <f>'PRORAČUN KREDITNIH OBVEZA'!N17</f>
        <v>0</v>
      </c>
      <c r="P15" s="151">
        <f>'PRORAČUN KREDITNIH OBVEZA'!O17</f>
        <v>0</v>
      </c>
      <c r="Q15" s="151">
        <f>'PRORAČUN KREDITNIH OBVEZA'!P17</f>
        <v>0</v>
      </c>
      <c r="R15" s="151">
        <f>'PRORAČUN KREDITNIH OBVEZA'!Q17</f>
        <v>0</v>
      </c>
      <c r="S15" s="151">
        <f>'PRORAČUN KREDITNIH OBVEZA'!R17</f>
        <v>0</v>
      </c>
      <c r="T15" s="151">
        <f>'PRORAČUN KREDITNIH OBVEZA'!S17</f>
        <v>0</v>
      </c>
      <c r="U15" s="151">
        <f>'PRORAČUN KREDITNIH OBVEZA'!T17</f>
        <v>0</v>
      </c>
      <c r="V15" s="151">
        <f>'PRORAČUN KREDITNIH OBVEZA'!U17</f>
        <v>0</v>
      </c>
      <c r="W15" s="151">
        <f>'PRORAČUN KREDITNIH OBVEZA'!V17</f>
        <v>0</v>
      </c>
    </row>
    <row r="16" spans="1:23" x14ac:dyDescent="0.2">
      <c r="A16" s="619" t="s">
        <v>121</v>
      </c>
      <c r="B16" s="619"/>
      <c r="C16" s="619"/>
      <c r="D16" s="151">
        <f t="shared" ref="D16:W16" si="5">D5-D9</f>
        <v>0</v>
      </c>
      <c r="E16" s="151">
        <f t="shared" si="5"/>
        <v>0</v>
      </c>
      <c r="F16" s="151">
        <f t="shared" si="5"/>
        <v>0</v>
      </c>
      <c r="G16" s="151">
        <f t="shared" si="5"/>
        <v>0</v>
      </c>
      <c r="H16" s="151">
        <f t="shared" si="5"/>
        <v>0</v>
      </c>
      <c r="I16" s="151">
        <f t="shared" si="5"/>
        <v>0</v>
      </c>
      <c r="J16" s="151">
        <f t="shared" si="5"/>
        <v>0</v>
      </c>
      <c r="K16" s="151">
        <f t="shared" si="5"/>
        <v>0</v>
      </c>
      <c r="L16" s="151">
        <f t="shared" si="5"/>
        <v>0</v>
      </c>
      <c r="M16" s="151">
        <f t="shared" si="5"/>
        <v>0</v>
      </c>
      <c r="N16" s="151">
        <f t="shared" si="5"/>
        <v>0</v>
      </c>
      <c r="O16" s="151">
        <f t="shared" si="5"/>
        <v>0</v>
      </c>
      <c r="P16" s="151">
        <f t="shared" si="5"/>
        <v>0</v>
      </c>
      <c r="Q16" s="151">
        <f t="shared" si="5"/>
        <v>0</v>
      </c>
      <c r="R16" s="151">
        <f t="shared" si="5"/>
        <v>0</v>
      </c>
      <c r="S16" s="151">
        <f t="shared" si="5"/>
        <v>0</v>
      </c>
      <c r="T16" s="151">
        <f t="shared" si="5"/>
        <v>0</v>
      </c>
      <c r="U16" s="151">
        <f t="shared" si="5"/>
        <v>0</v>
      </c>
      <c r="V16" s="151">
        <f t="shared" si="5"/>
        <v>0</v>
      </c>
      <c r="W16" s="151">
        <f t="shared" si="5"/>
        <v>0</v>
      </c>
    </row>
    <row r="17" spans="1:23" x14ac:dyDescent="0.2">
      <c r="A17" s="619" t="s">
        <v>147</v>
      </c>
      <c r="B17" s="619"/>
      <c r="C17" s="619"/>
      <c r="D17" s="151">
        <f>IF((D5-D9)&gt;0,(D5-D9)*$D$20,0)</f>
        <v>0</v>
      </c>
      <c r="E17" s="151">
        <f>IF((E5-E9)&gt;0,(E5-E9)*$E$20,0)</f>
        <v>0</v>
      </c>
      <c r="F17" s="151">
        <f>IF((F5-F9)&gt;0,(F5-F9)*$F$20,0)</f>
        <v>0</v>
      </c>
      <c r="G17" s="151">
        <f>IF((G5-G9)&gt;0,(G5-G9)*$G$20,0)</f>
        <v>0</v>
      </c>
      <c r="H17" s="151">
        <f>IF((H5-H9)&gt;0,(H5-H9)*$H$20,0)</f>
        <v>0</v>
      </c>
      <c r="I17" s="151">
        <f>IF((I5-I9)&gt;0,(I5-I9)*$I$20,0)</f>
        <v>0</v>
      </c>
      <c r="J17" s="151">
        <f>IF((J5-J9)&gt;0,(J5-J9)*$J$20,0)</f>
        <v>0</v>
      </c>
      <c r="K17" s="151">
        <f>IF((K5-K9)&gt;0,(K5-K9)*$K$20,0)</f>
        <v>0</v>
      </c>
      <c r="L17" s="151">
        <f>IF((L5-L9)&gt;0,(L5-L9)*$L$20,0)</f>
        <v>0</v>
      </c>
      <c r="M17" s="151">
        <f>IF((M5-M9)&gt;0,(M5-M9)*$M$20,0)</f>
        <v>0</v>
      </c>
      <c r="N17" s="151">
        <f>IF((N5-N9)&gt;0,(N5-N9)*$N$20,0)</f>
        <v>0</v>
      </c>
      <c r="O17" s="151">
        <f>IF((O5-O9)&gt;0,(O5-O9)*$O$20,0)</f>
        <v>0</v>
      </c>
      <c r="P17" s="151">
        <f>IF((P5-P9)&gt;0,(P5-P9)*$P$20,0)</f>
        <v>0</v>
      </c>
      <c r="Q17" s="151">
        <f>IF((Q5-Q9)&gt;0,(Q5-Q9)*$Q$20,0)</f>
        <v>0</v>
      </c>
      <c r="R17" s="151">
        <f>IF((R5-R9)&gt;0,(R5-R9)*$R$20,0)</f>
        <v>0</v>
      </c>
      <c r="S17" s="151">
        <f>IF((S5-S9)&gt;0,(S5-S9)*$S$20,0)</f>
        <v>0</v>
      </c>
      <c r="T17" s="151">
        <f>IF((T5-T9)&gt;0,(T5-T9)*$T$20,0)</f>
        <v>0</v>
      </c>
      <c r="U17" s="151">
        <f>IF((U5-U9)&gt;0,(U5-U9)*$U$20,0)</f>
        <v>0</v>
      </c>
      <c r="V17" s="151">
        <f>IF((V5-V9)&gt;0,(V5-V9)*$V$20,0)</f>
        <v>0</v>
      </c>
      <c r="W17" s="151">
        <f>IF((W5-W9)&gt;0,(W5-W9)*$W$20,0)</f>
        <v>0</v>
      </c>
    </row>
    <row r="18" spans="1:23" x14ac:dyDescent="0.2">
      <c r="A18" s="619" t="s">
        <v>122</v>
      </c>
      <c r="B18" s="619"/>
      <c r="C18" s="619"/>
      <c r="D18" s="151">
        <f>D16-D17</f>
        <v>0</v>
      </c>
      <c r="E18" s="151">
        <f t="shared" ref="E18:W18" si="6">E16-E17</f>
        <v>0</v>
      </c>
      <c r="F18" s="151">
        <f t="shared" si="6"/>
        <v>0</v>
      </c>
      <c r="G18" s="151">
        <f t="shared" si="6"/>
        <v>0</v>
      </c>
      <c r="H18" s="151">
        <f t="shared" si="6"/>
        <v>0</v>
      </c>
      <c r="I18" s="151">
        <f t="shared" si="6"/>
        <v>0</v>
      </c>
      <c r="J18" s="151">
        <f t="shared" si="6"/>
        <v>0</v>
      </c>
      <c r="K18" s="151">
        <f t="shared" si="6"/>
        <v>0</v>
      </c>
      <c r="L18" s="151">
        <f t="shared" si="6"/>
        <v>0</v>
      </c>
      <c r="M18" s="151">
        <f t="shared" si="6"/>
        <v>0</v>
      </c>
      <c r="N18" s="151">
        <f t="shared" si="6"/>
        <v>0</v>
      </c>
      <c r="O18" s="151">
        <f t="shared" si="6"/>
        <v>0</v>
      </c>
      <c r="P18" s="151">
        <f t="shared" si="6"/>
        <v>0</v>
      </c>
      <c r="Q18" s="151">
        <f t="shared" si="6"/>
        <v>0</v>
      </c>
      <c r="R18" s="151">
        <f t="shared" si="6"/>
        <v>0</v>
      </c>
      <c r="S18" s="151">
        <f t="shared" si="6"/>
        <v>0</v>
      </c>
      <c r="T18" s="151">
        <f t="shared" si="6"/>
        <v>0</v>
      </c>
      <c r="U18" s="151">
        <f t="shared" si="6"/>
        <v>0</v>
      </c>
      <c r="V18" s="151">
        <f t="shared" si="6"/>
        <v>0</v>
      </c>
      <c r="W18" s="151">
        <f t="shared" si="6"/>
        <v>0</v>
      </c>
    </row>
    <row r="20" spans="1:23" ht="23.25" customHeight="1" x14ac:dyDescent="0.2">
      <c r="A20" s="26"/>
      <c r="B20" s="620" t="s">
        <v>123</v>
      </c>
      <c r="C20" s="621"/>
      <c r="D20" s="158"/>
      <c r="E20" s="158"/>
      <c r="F20" s="158"/>
      <c r="G20" s="158"/>
      <c r="H20" s="158"/>
      <c r="I20" s="158"/>
      <c r="J20" s="158"/>
      <c r="K20" s="158"/>
      <c r="L20" s="158"/>
      <c r="M20" s="158"/>
      <c r="N20" s="158"/>
      <c r="O20" s="158"/>
      <c r="P20" s="158"/>
      <c r="Q20" s="158"/>
      <c r="R20" s="158"/>
      <c r="S20" s="158"/>
      <c r="T20" s="158"/>
      <c r="U20" s="158"/>
      <c r="V20" s="158"/>
      <c r="W20" s="158"/>
    </row>
    <row r="23" spans="1:23" x14ac:dyDescent="0.2">
      <c r="A23" s="67"/>
    </row>
  </sheetData>
  <sheetProtection algorithmName="SHA-512" hashValue="SX5QZV4i8mhULEcQuWnDVXtn9Y6Ab/pQU+QmO8aJTcVdXTIZCbefEbT2+RXu7T7/dkrzdAqbB9x2gpy3/S0/eQ==" saltValue="btlhEad7qRjsgTdQHgxExQ==" spinCount="100000" sheet="1" objects="1" scenarios="1" formatCells="0" formatColumns="0" formatRows="0"/>
  <mergeCells count="18">
    <mergeCell ref="D2:M2"/>
    <mergeCell ref="A9:C9"/>
    <mergeCell ref="A10:C10"/>
    <mergeCell ref="A11:C11"/>
    <mergeCell ref="A3:C4"/>
    <mergeCell ref="A8:C8"/>
    <mergeCell ref="A5:C5"/>
    <mergeCell ref="A6:C6"/>
    <mergeCell ref="A7:C7"/>
    <mergeCell ref="A1:C2"/>
    <mergeCell ref="A17:C17"/>
    <mergeCell ref="B20:C20"/>
    <mergeCell ref="A12:C12"/>
    <mergeCell ref="A18:C18"/>
    <mergeCell ref="A13:C13"/>
    <mergeCell ref="A14:C14"/>
    <mergeCell ref="A15:C15"/>
    <mergeCell ref="A16:C16"/>
  </mergeCells>
  <phoneticPr fontId="0" type="noConversion"/>
  <pageMargins left="0.70866141732283472" right="0.70866141732283472" top="0.74803149606299213" bottom="0.74803149606299213" header="0.31496062992125984" footer="0.31496062992125984"/>
  <pageSetup paperSize="9" scale="48" orientation="landscape" r:id="rId1"/>
  <headerFooter>
    <oddFooter>&amp;LL8_PB_O3_v1.1_20171222</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W35"/>
  <sheetViews>
    <sheetView view="pageBreakPreview" zoomScale="96" zoomScaleNormal="85" zoomScaleSheetLayoutView="96" workbookViewId="0">
      <selection activeCell="A14" sqref="A14:C14"/>
    </sheetView>
  </sheetViews>
  <sheetFormatPr defaultRowHeight="12.75" x14ac:dyDescent="0.2"/>
  <cols>
    <col min="1" max="3" width="9.140625" style="1"/>
    <col min="4" max="4" width="12.5703125" style="1" customWidth="1"/>
    <col min="5" max="12" width="12.7109375" style="1" bestFit="1" customWidth="1"/>
    <col min="13" max="22" width="14.140625" style="1" bestFit="1" customWidth="1"/>
    <col min="23" max="23" width="13.5703125" style="1" customWidth="1"/>
    <col min="24" max="16384" width="9.140625" style="1"/>
  </cols>
  <sheetData>
    <row r="1" spans="1:23" ht="12.75" customHeight="1" x14ac:dyDescent="0.2">
      <c r="A1" s="496" t="s">
        <v>195</v>
      </c>
      <c r="B1" s="496"/>
      <c r="C1" s="496"/>
      <c r="D1" s="22"/>
      <c r="E1" s="22"/>
      <c r="F1" s="22"/>
      <c r="G1" s="22"/>
      <c r="H1" s="22"/>
      <c r="I1" s="22"/>
      <c r="J1" s="22"/>
      <c r="K1" s="22"/>
      <c r="L1" s="22"/>
      <c r="M1" s="22"/>
      <c r="N1" s="19"/>
      <c r="O1" s="19"/>
      <c r="P1" s="19"/>
      <c r="Q1" s="19"/>
      <c r="R1" s="19"/>
      <c r="S1" s="19"/>
      <c r="T1" s="19"/>
      <c r="U1" s="19"/>
      <c r="V1" s="19"/>
      <c r="W1" s="19"/>
    </row>
    <row r="2" spans="1:23" x14ac:dyDescent="0.2">
      <c r="A2" s="497"/>
      <c r="B2" s="497"/>
      <c r="C2" s="497"/>
      <c r="D2" s="553" t="s">
        <v>65</v>
      </c>
      <c r="E2" s="554"/>
      <c r="F2" s="554"/>
      <c r="G2" s="554"/>
      <c r="H2" s="554"/>
      <c r="I2" s="554"/>
      <c r="J2" s="554"/>
      <c r="K2" s="554"/>
      <c r="L2" s="554"/>
      <c r="M2" s="554"/>
      <c r="N2" s="211"/>
      <c r="O2" s="211"/>
      <c r="P2" s="211"/>
      <c r="Q2" s="211"/>
      <c r="R2" s="211"/>
      <c r="S2" s="211"/>
      <c r="T2" s="211"/>
      <c r="U2" s="211"/>
      <c r="V2" s="211"/>
      <c r="W2" s="212"/>
    </row>
    <row r="3" spans="1:23" x14ac:dyDescent="0.2">
      <c r="A3" s="628" t="s">
        <v>47</v>
      </c>
      <c r="B3" s="629"/>
      <c r="C3" s="630"/>
      <c r="D3" s="221">
        <f>'STRUKTURA PROIZVODNJE I USLUGA'!D3</f>
        <v>2017</v>
      </c>
      <c r="E3" s="221">
        <f>'STRUKTURA PROIZVODNJE I USLUGA'!E3</f>
        <v>2018</v>
      </c>
      <c r="F3" s="221">
        <f>'STRUKTURA PROIZVODNJE I USLUGA'!F3</f>
        <v>2019</v>
      </c>
      <c r="G3" s="221">
        <f>'STRUKTURA PROIZVODNJE I USLUGA'!G3</f>
        <v>2020</v>
      </c>
      <c r="H3" s="221">
        <f>'STRUKTURA PROIZVODNJE I USLUGA'!H3</f>
        <v>2021</v>
      </c>
      <c r="I3" s="221">
        <f>'STRUKTURA PROIZVODNJE I USLUGA'!I3</f>
        <v>2022</v>
      </c>
      <c r="J3" s="221">
        <f>'STRUKTURA PROIZVODNJE I USLUGA'!J3</f>
        <v>2023</v>
      </c>
      <c r="K3" s="221">
        <f>'STRUKTURA PROIZVODNJE I USLUGA'!K3</f>
        <v>2024</v>
      </c>
      <c r="L3" s="221">
        <f>'STRUKTURA PROIZVODNJE I USLUGA'!L3</f>
        <v>2025</v>
      </c>
      <c r="M3" s="221">
        <f>'STRUKTURA PROIZVODNJE I USLUGA'!M3</f>
        <v>2026</v>
      </c>
      <c r="N3" s="221">
        <f>'STRUKTURA PROIZVODNJE I USLUGA'!N3</f>
        <v>2027</v>
      </c>
      <c r="O3" s="221">
        <f>'STRUKTURA PROIZVODNJE I USLUGA'!O3</f>
        <v>2028</v>
      </c>
      <c r="P3" s="221">
        <f>'STRUKTURA PROIZVODNJE I USLUGA'!P3</f>
        <v>2029</v>
      </c>
      <c r="Q3" s="221">
        <f>'STRUKTURA PROIZVODNJE I USLUGA'!Q3</f>
        <v>2030</v>
      </c>
      <c r="R3" s="221">
        <f>'STRUKTURA PROIZVODNJE I USLUGA'!R3</f>
        <v>2031</v>
      </c>
      <c r="S3" s="221">
        <f>'STRUKTURA PROIZVODNJE I USLUGA'!S3</f>
        <v>2032</v>
      </c>
      <c r="T3" s="221">
        <f>'STRUKTURA PROIZVODNJE I USLUGA'!T3</f>
        <v>2033</v>
      </c>
      <c r="U3" s="221">
        <f>'STRUKTURA PROIZVODNJE I USLUGA'!U3</f>
        <v>2034</v>
      </c>
      <c r="V3" s="221">
        <f>'STRUKTURA PROIZVODNJE I USLUGA'!V3</f>
        <v>2035</v>
      </c>
      <c r="W3" s="221">
        <f>'STRUKTURA PROIZVODNJE I USLUGA'!W3</f>
        <v>2036</v>
      </c>
    </row>
    <row r="4" spans="1:23" x14ac:dyDescent="0.2">
      <c r="A4" s="631"/>
      <c r="B4" s="632"/>
      <c r="C4" s="633"/>
      <c r="D4" s="221">
        <v>1</v>
      </c>
      <c r="E4" s="221">
        <v>2</v>
      </c>
      <c r="F4" s="221">
        <v>3</v>
      </c>
      <c r="G4" s="221">
        <v>4</v>
      </c>
      <c r="H4" s="221">
        <v>5</v>
      </c>
      <c r="I4" s="221">
        <v>6</v>
      </c>
      <c r="J4" s="221">
        <v>7</v>
      </c>
      <c r="K4" s="221">
        <v>8</v>
      </c>
      <c r="L4" s="221">
        <v>9</v>
      </c>
      <c r="M4" s="221">
        <v>10</v>
      </c>
      <c r="N4" s="221">
        <v>11</v>
      </c>
      <c r="O4" s="221">
        <v>12</v>
      </c>
      <c r="P4" s="221">
        <v>13</v>
      </c>
      <c r="Q4" s="221">
        <v>14</v>
      </c>
      <c r="R4" s="221">
        <v>15</v>
      </c>
      <c r="S4" s="221">
        <v>16</v>
      </c>
      <c r="T4" s="221">
        <v>17</v>
      </c>
      <c r="U4" s="221">
        <v>18</v>
      </c>
      <c r="V4" s="221">
        <v>19</v>
      </c>
      <c r="W4" s="221">
        <v>20</v>
      </c>
    </row>
    <row r="5" spans="1:23" x14ac:dyDescent="0.2">
      <c r="A5" s="619" t="s">
        <v>124</v>
      </c>
      <c r="B5" s="619"/>
      <c r="C5" s="619"/>
      <c r="D5" s="151">
        <f>D6+D7+D11+D14+D15+D16</f>
        <v>0</v>
      </c>
      <c r="E5" s="151">
        <f t="shared" ref="E5:W5" si="0">E6+E7+E11+E14+E15+E16</f>
        <v>0</v>
      </c>
      <c r="F5" s="151">
        <f t="shared" si="0"/>
        <v>0</v>
      </c>
      <c r="G5" s="151">
        <f t="shared" si="0"/>
        <v>0</v>
      </c>
      <c r="H5" s="151">
        <f t="shared" si="0"/>
        <v>0</v>
      </c>
      <c r="I5" s="151">
        <f t="shared" si="0"/>
        <v>0</v>
      </c>
      <c r="J5" s="151">
        <f t="shared" si="0"/>
        <v>0</v>
      </c>
      <c r="K5" s="151">
        <f t="shared" si="0"/>
        <v>0</v>
      </c>
      <c r="L5" s="151">
        <f t="shared" si="0"/>
        <v>0</v>
      </c>
      <c r="M5" s="151">
        <f t="shared" si="0"/>
        <v>0</v>
      </c>
      <c r="N5" s="151">
        <f t="shared" si="0"/>
        <v>0</v>
      </c>
      <c r="O5" s="151">
        <f t="shared" si="0"/>
        <v>0</v>
      </c>
      <c r="P5" s="151">
        <f t="shared" si="0"/>
        <v>0</v>
      </c>
      <c r="Q5" s="151">
        <f t="shared" si="0"/>
        <v>0</v>
      </c>
      <c r="R5" s="151">
        <f t="shared" si="0"/>
        <v>0</v>
      </c>
      <c r="S5" s="151">
        <f t="shared" si="0"/>
        <v>0</v>
      </c>
      <c r="T5" s="151">
        <f t="shared" si="0"/>
        <v>0</v>
      </c>
      <c r="U5" s="151">
        <f t="shared" si="0"/>
        <v>0</v>
      </c>
      <c r="V5" s="151">
        <f t="shared" si="0"/>
        <v>0</v>
      </c>
      <c r="W5" s="151">
        <f t="shared" si="0"/>
        <v>0</v>
      </c>
    </row>
    <row r="6" spans="1:23" x14ac:dyDescent="0.2">
      <c r="A6" s="622" t="s">
        <v>111</v>
      </c>
      <c r="B6" s="622"/>
      <c r="C6" s="622"/>
      <c r="D6" s="151">
        <f>IF(D4&lt;='OSNOVNI PODACI'!$B$13,'RAČUN DOBITI I GUBITKA'!D5-'STRUKTURA PRIHODA'!D35-'STRUKTURA PRIHODA'!D36-'STRUKTURA PRIHODA'!D37,0)</f>
        <v>0</v>
      </c>
      <c r="E6" s="151">
        <f>IF(E4&lt;='OSNOVNI PODACI'!$B$13,'RAČUN DOBITI I GUBITKA'!E5-'STRUKTURA PRIHODA'!E35-'STRUKTURA PRIHODA'!E36-'STRUKTURA PRIHODA'!E37,0)</f>
        <v>0</v>
      </c>
      <c r="F6" s="151">
        <f>IF(F4&lt;='OSNOVNI PODACI'!$B$13,'RAČUN DOBITI I GUBITKA'!F5-'STRUKTURA PRIHODA'!F35-'STRUKTURA PRIHODA'!F36-'STRUKTURA PRIHODA'!F37,0)</f>
        <v>0</v>
      </c>
      <c r="G6" s="151">
        <f>IF(G4&lt;='OSNOVNI PODACI'!$B$13,'RAČUN DOBITI I GUBITKA'!G5-'STRUKTURA PRIHODA'!G35-'STRUKTURA PRIHODA'!G36-'STRUKTURA PRIHODA'!G37,0)</f>
        <v>0</v>
      </c>
      <c r="H6" s="151">
        <f>IF(H4&lt;='OSNOVNI PODACI'!$B$13,'RAČUN DOBITI I GUBITKA'!H5-'STRUKTURA PRIHODA'!H35-'STRUKTURA PRIHODA'!H36-'STRUKTURA PRIHODA'!H37,0)</f>
        <v>0</v>
      </c>
      <c r="I6" s="151">
        <f>IF(I4&lt;='OSNOVNI PODACI'!$B$13,'RAČUN DOBITI I GUBITKA'!I5-'STRUKTURA PRIHODA'!I35-'STRUKTURA PRIHODA'!I36-'STRUKTURA PRIHODA'!I37,0)</f>
        <v>0</v>
      </c>
      <c r="J6" s="151">
        <f>IF(J4&lt;='OSNOVNI PODACI'!$B$13,'RAČUN DOBITI I GUBITKA'!J5-'STRUKTURA PRIHODA'!J35-'STRUKTURA PRIHODA'!J36-'STRUKTURA PRIHODA'!J37,0)</f>
        <v>0</v>
      </c>
      <c r="K6" s="151">
        <f>IF(K4&lt;='OSNOVNI PODACI'!$B$13,'RAČUN DOBITI I GUBITKA'!K5-'STRUKTURA PRIHODA'!K35-'STRUKTURA PRIHODA'!K36-'STRUKTURA PRIHODA'!K37,0)</f>
        <v>0</v>
      </c>
      <c r="L6" s="151">
        <f>IF(L4&lt;='OSNOVNI PODACI'!$B$13,'RAČUN DOBITI I GUBITKA'!L5-'STRUKTURA PRIHODA'!L35-'STRUKTURA PRIHODA'!L36-'STRUKTURA PRIHODA'!L37,0)</f>
        <v>0</v>
      </c>
      <c r="M6" s="151">
        <f>IF(M4&lt;='OSNOVNI PODACI'!$B$13,'RAČUN DOBITI I GUBITKA'!M5-'STRUKTURA PRIHODA'!M35-'STRUKTURA PRIHODA'!M36-'STRUKTURA PRIHODA'!M37,0)</f>
        <v>0</v>
      </c>
      <c r="N6" s="151">
        <f>IF(N4&lt;='OSNOVNI PODACI'!$B$13,'RAČUN DOBITI I GUBITKA'!N5-'STRUKTURA PRIHODA'!N35-'STRUKTURA PRIHODA'!N36-'STRUKTURA PRIHODA'!N37,0)</f>
        <v>0</v>
      </c>
      <c r="O6" s="151">
        <f>IF(O4&lt;='OSNOVNI PODACI'!$B$13,'RAČUN DOBITI I GUBITKA'!O5-'STRUKTURA PRIHODA'!O35-'STRUKTURA PRIHODA'!O36-'STRUKTURA PRIHODA'!O37,0)</f>
        <v>0</v>
      </c>
      <c r="P6" s="151">
        <f>IF(P4&lt;='OSNOVNI PODACI'!$B$13,'RAČUN DOBITI I GUBITKA'!P5-'STRUKTURA PRIHODA'!P35-'STRUKTURA PRIHODA'!P36-'STRUKTURA PRIHODA'!P37,0)</f>
        <v>0</v>
      </c>
      <c r="Q6" s="151">
        <f>IF(Q4&lt;='OSNOVNI PODACI'!$B$13,'RAČUN DOBITI I GUBITKA'!Q5-'STRUKTURA PRIHODA'!Q35-'STRUKTURA PRIHODA'!Q36-'STRUKTURA PRIHODA'!Q37,0)</f>
        <v>0</v>
      </c>
      <c r="R6" s="151">
        <f>IF(R4&lt;='OSNOVNI PODACI'!$B$13,'RAČUN DOBITI I GUBITKA'!R5-'STRUKTURA PRIHODA'!R35-'STRUKTURA PRIHODA'!R36-'STRUKTURA PRIHODA'!R37,0)</f>
        <v>0</v>
      </c>
      <c r="S6" s="151">
        <f>IF(S4&lt;='OSNOVNI PODACI'!$B$13,'RAČUN DOBITI I GUBITKA'!S5-'STRUKTURA PRIHODA'!S35-'STRUKTURA PRIHODA'!S36-'STRUKTURA PRIHODA'!S37,0)</f>
        <v>0</v>
      </c>
      <c r="T6" s="151">
        <f>IF(T4&lt;='OSNOVNI PODACI'!$B$13,'RAČUN DOBITI I GUBITKA'!T5-'STRUKTURA PRIHODA'!T35-'STRUKTURA PRIHODA'!T36-'STRUKTURA PRIHODA'!T37,0)</f>
        <v>0</v>
      </c>
      <c r="U6" s="151">
        <f>IF(U4&lt;='OSNOVNI PODACI'!$B$13,'RAČUN DOBITI I GUBITKA'!U5-'STRUKTURA PRIHODA'!U35-'STRUKTURA PRIHODA'!U36-'STRUKTURA PRIHODA'!U37,0)</f>
        <v>0</v>
      </c>
      <c r="V6" s="151">
        <f>IF(V4&lt;='OSNOVNI PODACI'!$B$13,'RAČUN DOBITI I GUBITKA'!V5-'STRUKTURA PRIHODA'!V35-'STRUKTURA PRIHODA'!V36-'STRUKTURA PRIHODA'!V37,0)</f>
        <v>0</v>
      </c>
      <c r="W6" s="151">
        <f>IF(W4&lt;='OSNOVNI PODACI'!$B$13,'RAČUN DOBITI I GUBITKA'!W5-'STRUKTURA PRIHODA'!W35-'STRUKTURA PRIHODA'!W36-'STRUKTURA PRIHODA'!W37,0)</f>
        <v>0</v>
      </c>
    </row>
    <row r="7" spans="1:23" x14ac:dyDescent="0.2">
      <c r="A7" s="622" t="s">
        <v>125</v>
      </c>
      <c r="B7" s="622"/>
      <c r="C7" s="622"/>
      <c r="D7" s="151">
        <f>SUM(D8:D10)</f>
        <v>0</v>
      </c>
      <c r="E7" s="151">
        <f t="shared" ref="E7:W7" si="1">SUM(E8:E10)</f>
        <v>0</v>
      </c>
      <c r="F7" s="151">
        <f t="shared" si="1"/>
        <v>0</v>
      </c>
      <c r="G7" s="151">
        <f t="shared" si="1"/>
        <v>0</v>
      </c>
      <c r="H7" s="151">
        <f t="shared" si="1"/>
        <v>0</v>
      </c>
      <c r="I7" s="151">
        <f t="shared" si="1"/>
        <v>0</v>
      </c>
      <c r="J7" s="151">
        <f t="shared" si="1"/>
        <v>0</v>
      </c>
      <c r="K7" s="151">
        <f t="shared" si="1"/>
        <v>0</v>
      </c>
      <c r="L7" s="151">
        <f t="shared" si="1"/>
        <v>0</v>
      </c>
      <c r="M7" s="151">
        <f t="shared" si="1"/>
        <v>0</v>
      </c>
      <c r="N7" s="151">
        <f t="shared" si="1"/>
        <v>0</v>
      </c>
      <c r="O7" s="151">
        <f t="shared" si="1"/>
        <v>0</v>
      </c>
      <c r="P7" s="151">
        <f t="shared" si="1"/>
        <v>0</v>
      </c>
      <c r="Q7" s="151">
        <f t="shared" si="1"/>
        <v>0</v>
      </c>
      <c r="R7" s="151">
        <f t="shared" si="1"/>
        <v>0</v>
      </c>
      <c r="S7" s="151">
        <f t="shared" si="1"/>
        <v>0</v>
      </c>
      <c r="T7" s="151">
        <f t="shared" si="1"/>
        <v>0</v>
      </c>
      <c r="U7" s="151">
        <f t="shared" si="1"/>
        <v>0</v>
      </c>
      <c r="V7" s="151">
        <f t="shared" si="1"/>
        <v>0</v>
      </c>
      <c r="W7" s="151">
        <f t="shared" si="1"/>
        <v>0</v>
      </c>
    </row>
    <row r="8" spans="1:23" x14ac:dyDescent="0.2">
      <c r="A8" s="634" t="s">
        <v>132</v>
      </c>
      <c r="B8" s="635"/>
      <c r="C8" s="636"/>
      <c r="D8" s="151">
        <f>'OSNOVNI PODACI'!B15</f>
        <v>0</v>
      </c>
      <c r="E8" s="151"/>
      <c r="F8" s="151"/>
      <c r="G8" s="151"/>
      <c r="H8" s="151"/>
      <c r="I8" s="151"/>
      <c r="J8" s="151"/>
      <c r="K8" s="151"/>
      <c r="L8" s="151"/>
      <c r="M8" s="151"/>
      <c r="N8" s="151"/>
      <c r="O8" s="151"/>
      <c r="P8" s="151"/>
      <c r="Q8" s="151"/>
      <c r="R8" s="151"/>
      <c r="S8" s="151"/>
      <c r="T8" s="151"/>
      <c r="U8" s="151"/>
      <c r="V8" s="151"/>
      <c r="W8" s="151"/>
    </row>
    <row r="9" spans="1:23" x14ac:dyDescent="0.2">
      <c r="A9" s="622" t="s">
        <v>126</v>
      </c>
      <c r="B9" s="622"/>
      <c r="C9" s="622"/>
      <c r="D9" s="151">
        <f>'STRUKTURA I IZVORI ULAGANJA'!C42+'STRUKTURA I IZVORI ULAGANJA'!C43</f>
        <v>0</v>
      </c>
      <c r="E9" s="151">
        <f>'STRUKTURA I IZVORI ULAGANJA'!D42+'STRUKTURA I IZVORI ULAGANJA'!D43</f>
        <v>0</v>
      </c>
      <c r="F9" s="151">
        <f>'STRUKTURA I IZVORI ULAGANJA'!E42+'STRUKTURA I IZVORI ULAGANJA'!E43</f>
        <v>0</v>
      </c>
      <c r="G9" s="24"/>
      <c r="H9" s="24"/>
      <c r="I9" s="24"/>
      <c r="J9" s="24"/>
      <c r="K9" s="24"/>
      <c r="L9" s="24"/>
      <c r="M9" s="24"/>
      <c r="N9" s="24"/>
      <c r="O9" s="24"/>
      <c r="P9" s="24"/>
      <c r="Q9" s="24"/>
      <c r="R9" s="24"/>
      <c r="S9" s="24"/>
      <c r="T9" s="24"/>
      <c r="U9" s="24"/>
      <c r="V9" s="24"/>
      <c r="W9" s="24"/>
    </row>
    <row r="10" spans="1:23" x14ac:dyDescent="0.2">
      <c r="A10" s="622" t="s">
        <v>127</v>
      </c>
      <c r="B10" s="622"/>
      <c r="C10" s="622"/>
      <c r="D10" s="151">
        <f>'STRUKTURA I IZVORI ULAGANJA'!C45</f>
        <v>0</v>
      </c>
      <c r="E10" s="151">
        <f>'STRUKTURA I IZVORI ULAGANJA'!D45</f>
        <v>0</v>
      </c>
      <c r="F10" s="151">
        <f>'STRUKTURA I IZVORI ULAGANJA'!E45</f>
        <v>0</v>
      </c>
      <c r="G10" s="24"/>
      <c r="H10" s="24"/>
      <c r="I10" s="24"/>
      <c r="J10" s="24"/>
      <c r="K10" s="24"/>
      <c r="L10" s="24"/>
      <c r="M10" s="24"/>
      <c r="N10" s="24"/>
      <c r="O10" s="24"/>
      <c r="P10" s="24"/>
      <c r="Q10" s="24"/>
      <c r="R10" s="24"/>
      <c r="S10" s="24"/>
      <c r="T10" s="24"/>
      <c r="U10" s="24"/>
      <c r="V10" s="24"/>
      <c r="W10" s="24"/>
    </row>
    <row r="11" spans="1:23" x14ac:dyDescent="0.2">
      <c r="A11" s="622" t="s">
        <v>128</v>
      </c>
      <c r="B11" s="622"/>
      <c r="C11" s="622"/>
      <c r="D11" s="151">
        <f>D12+D13</f>
        <v>0</v>
      </c>
      <c r="E11" s="151">
        <f t="shared" ref="E11:M11" si="2">E12+E13</f>
        <v>0</v>
      </c>
      <c r="F11" s="151">
        <f>F12+F13</f>
        <v>0</v>
      </c>
      <c r="G11" s="151">
        <f>G12+G13</f>
        <v>0</v>
      </c>
      <c r="H11" s="151">
        <f t="shared" si="2"/>
        <v>0</v>
      </c>
      <c r="I11" s="151">
        <f t="shared" si="2"/>
        <v>0</v>
      </c>
      <c r="J11" s="151">
        <f t="shared" si="2"/>
        <v>0</v>
      </c>
      <c r="K11" s="151">
        <f t="shared" si="2"/>
        <v>0</v>
      </c>
      <c r="L11" s="151">
        <f t="shared" si="2"/>
        <v>0</v>
      </c>
      <c r="M11" s="151">
        <f t="shared" si="2"/>
        <v>0</v>
      </c>
      <c r="N11" s="151">
        <f t="shared" ref="N11:W11" si="3">N12+N13</f>
        <v>0</v>
      </c>
      <c r="O11" s="151">
        <f t="shared" si="3"/>
        <v>0</v>
      </c>
      <c r="P11" s="151">
        <f t="shared" si="3"/>
        <v>0</v>
      </c>
      <c r="Q11" s="151">
        <f t="shared" si="3"/>
        <v>0</v>
      </c>
      <c r="R11" s="151">
        <f t="shared" si="3"/>
        <v>0</v>
      </c>
      <c r="S11" s="151">
        <f t="shared" si="3"/>
        <v>0</v>
      </c>
      <c r="T11" s="151">
        <f t="shared" si="3"/>
        <v>0</v>
      </c>
      <c r="U11" s="151">
        <f t="shared" si="3"/>
        <v>0</v>
      </c>
      <c r="V11" s="151">
        <f t="shared" si="3"/>
        <v>0</v>
      </c>
      <c r="W11" s="151">
        <f t="shared" si="3"/>
        <v>0</v>
      </c>
    </row>
    <row r="12" spans="1:23" x14ac:dyDescent="0.2">
      <c r="A12" s="622" t="s">
        <v>129</v>
      </c>
      <c r="B12" s="622"/>
      <c r="C12" s="622"/>
      <c r="D12" s="151"/>
      <c r="E12" s="151"/>
      <c r="F12" s="151"/>
      <c r="G12" s="151"/>
      <c r="H12" s="151">
        <f>IF(H$4='OSNOVNI PODACI'!$B$13,'PRORAČUN AMORTIZACIJE'!$Y$13,0)</f>
        <v>0</v>
      </c>
      <c r="I12" s="151">
        <f>IF(I$4='OSNOVNI PODACI'!$B$13,'PRORAČUN AMORTIZACIJE'!$Y$13,0)</f>
        <v>0</v>
      </c>
      <c r="J12" s="151">
        <f>IF(J$4='OSNOVNI PODACI'!$B$13,'PRORAČUN AMORTIZACIJE'!$Y$13,0)</f>
        <v>0</v>
      </c>
      <c r="K12" s="151">
        <f>IF(K$4='OSNOVNI PODACI'!$B$13,'PRORAČUN AMORTIZACIJE'!$Y$13,0)</f>
        <v>0</v>
      </c>
      <c r="L12" s="151">
        <f>IF(L$4='OSNOVNI PODACI'!$B$13,'PRORAČUN AMORTIZACIJE'!$Y$13,0)</f>
        <v>0</v>
      </c>
      <c r="M12" s="151">
        <f>IF(M$4='OSNOVNI PODACI'!$B$13,'PRORAČUN AMORTIZACIJE'!$Y$13,0)</f>
        <v>0</v>
      </c>
      <c r="N12" s="151">
        <f>IF(N$4='OSNOVNI PODACI'!$B$13,'PRORAČUN AMORTIZACIJE'!$Y$13,0)</f>
        <v>0</v>
      </c>
      <c r="O12" s="151">
        <f>IF(O$4='OSNOVNI PODACI'!$B$13,'PRORAČUN AMORTIZACIJE'!$Y$13,0)</f>
        <v>0</v>
      </c>
      <c r="P12" s="151">
        <f>IF(P$4='OSNOVNI PODACI'!$B$13,'PRORAČUN AMORTIZACIJE'!$Y$13,0)</f>
        <v>0</v>
      </c>
      <c r="Q12" s="151">
        <f>IF(Q$4='OSNOVNI PODACI'!$B$13,'PRORAČUN AMORTIZACIJE'!$Y$13,0)</f>
        <v>0</v>
      </c>
      <c r="R12" s="151">
        <f>IF(R$4='OSNOVNI PODACI'!$B$13,'PRORAČUN AMORTIZACIJE'!$Y$13,0)</f>
        <v>0</v>
      </c>
      <c r="S12" s="151">
        <f>IF(S$4='OSNOVNI PODACI'!$B$13,'PRORAČUN AMORTIZACIJE'!$Y$13,0)</f>
        <v>0</v>
      </c>
      <c r="T12" s="151">
        <f>IF(T$4='OSNOVNI PODACI'!$B$13,'PRORAČUN AMORTIZACIJE'!$Y$13,0)</f>
        <v>0</v>
      </c>
      <c r="U12" s="151">
        <f>IF(U$4='OSNOVNI PODACI'!$B$13,'PRORAČUN AMORTIZACIJE'!$Y$13,0)</f>
        <v>0</v>
      </c>
      <c r="V12" s="151">
        <f>IF(V$4='OSNOVNI PODACI'!$B$13,'PRORAČUN AMORTIZACIJE'!$Y$13,0)</f>
        <v>0</v>
      </c>
      <c r="W12" s="151">
        <f>IF(W$4='OSNOVNI PODACI'!$B$13,'PRORAČUN AMORTIZACIJE'!$Y$13,0)</f>
        <v>0</v>
      </c>
    </row>
    <row r="13" spans="1:23" x14ac:dyDescent="0.2">
      <c r="A13" s="622" t="s">
        <v>130</v>
      </c>
      <c r="B13" s="622"/>
      <c r="C13" s="622"/>
      <c r="D13" s="151"/>
      <c r="E13" s="151"/>
      <c r="F13" s="151"/>
      <c r="G13" s="151"/>
      <c r="H13" s="151">
        <f>IF(H$4='OSNOVNI PODACI'!$B$13,'OSNOVNI PODACI'!$B$20+'STRUKTURA I IZVORI ULAGANJA'!$G$31+SUM($G$20:H20),0)</f>
        <v>0</v>
      </c>
      <c r="I13" s="151">
        <f>IF(I$4='OSNOVNI PODACI'!$B$13,'OSNOVNI PODACI'!$B$20+'STRUKTURA I IZVORI ULAGANJA'!$G$31+SUM($G$20:I20),0)</f>
        <v>0</v>
      </c>
      <c r="J13" s="151">
        <f>IF(J$4='OSNOVNI PODACI'!$B$13,'OSNOVNI PODACI'!$B$20+'STRUKTURA I IZVORI ULAGANJA'!$G$31+SUM($G$20:J20),0)</f>
        <v>0</v>
      </c>
      <c r="K13" s="151">
        <f>IF(K$4='OSNOVNI PODACI'!$B$13,'OSNOVNI PODACI'!$B$20+'STRUKTURA I IZVORI ULAGANJA'!$G$31+SUM($G$20:K20),0)</f>
        <v>0</v>
      </c>
      <c r="L13" s="151">
        <f>IF(L$4='OSNOVNI PODACI'!$B$13,'OSNOVNI PODACI'!$B$20+'STRUKTURA I IZVORI ULAGANJA'!$G$31+SUM($G$20:L20),0)</f>
        <v>0</v>
      </c>
      <c r="M13" s="151">
        <f>IF(M$4='OSNOVNI PODACI'!$B$13,'OSNOVNI PODACI'!$B$20+'STRUKTURA I IZVORI ULAGANJA'!$G$31+SUM($G$20:M20),0)</f>
        <v>0</v>
      </c>
      <c r="N13" s="151">
        <f>IF(N$4='OSNOVNI PODACI'!$B$13,'OSNOVNI PODACI'!$B$20+'STRUKTURA I IZVORI ULAGANJA'!$G$31+SUM($G$20:N20),0)</f>
        <v>0</v>
      </c>
      <c r="O13" s="151">
        <f>IF(O$4='OSNOVNI PODACI'!$B$13,'OSNOVNI PODACI'!$B$20+'STRUKTURA I IZVORI ULAGANJA'!$G$31+SUM($G$20:O20),0)</f>
        <v>0</v>
      </c>
      <c r="P13" s="151">
        <f>IF(P$4='OSNOVNI PODACI'!$B$13,'OSNOVNI PODACI'!$B$20+'STRUKTURA I IZVORI ULAGANJA'!$G$31+SUM($G$20:P20),0)</f>
        <v>0</v>
      </c>
      <c r="Q13" s="151">
        <f>IF(Q$4='OSNOVNI PODACI'!$B$13,'OSNOVNI PODACI'!$B$20+'STRUKTURA I IZVORI ULAGANJA'!$G$31+SUM($G$20:Q20),0)</f>
        <v>0</v>
      </c>
      <c r="R13" s="151">
        <f>IF(R$4='OSNOVNI PODACI'!$B$13,'OSNOVNI PODACI'!$B$20+'STRUKTURA I IZVORI ULAGANJA'!$G$31+SUM($G$20:R20),0)</f>
        <v>0</v>
      </c>
      <c r="S13" s="151">
        <f>IF(S$4='OSNOVNI PODACI'!$B$13,'OSNOVNI PODACI'!$B$20+'STRUKTURA I IZVORI ULAGANJA'!$G$31+SUM($G$20:S20),0)</f>
        <v>0</v>
      </c>
      <c r="T13" s="151">
        <f>IF(T$4='OSNOVNI PODACI'!$B$13,'OSNOVNI PODACI'!$B$20+'STRUKTURA I IZVORI ULAGANJA'!$G$31+SUM($G$20:T20),0)</f>
        <v>0</v>
      </c>
      <c r="U13" s="151">
        <f>IF(U$4='OSNOVNI PODACI'!$B$13,'OSNOVNI PODACI'!$B$20+'STRUKTURA I IZVORI ULAGANJA'!$G$31+SUM($G$20:U20),0)</f>
        <v>0</v>
      </c>
      <c r="V13" s="151">
        <f>IF(V$4='OSNOVNI PODACI'!$B$13,'OSNOVNI PODACI'!$B$20+'STRUKTURA I IZVORI ULAGANJA'!$G$31+SUM($G$20:V20),0)</f>
        <v>0</v>
      </c>
      <c r="W13" s="151">
        <f>IF(W$4='OSNOVNI PODACI'!$B$13,'OSNOVNI PODACI'!$B$20+'STRUKTURA I IZVORI ULAGANJA'!$G$31+SUM($G$20:W20),0)</f>
        <v>0</v>
      </c>
    </row>
    <row r="14" spans="1:23" x14ac:dyDescent="0.2">
      <c r="A14" s="622" t="s">
        <v>340</v>
      </c>
      <c r="B14" s="622"/>
      <c r="C14" s="622"/>
      <c r="D14" s="24"/>
      <c r="E14" s="24"/>
      <c r="F14" s="24"/>
      <c r="G14" s="24"/>
      <c r="H14" s="151">
        <f t="shared" ref="H14:W14" si="4">IF($E$27=H$3,$D$28,0)</f>
        <v>0</v>
      </c>
      <c r="I14" s="151">
        <f t="shared" si="4"/>
        <v>0</v>
      </c>
      <c r="J14" s="151">
        <f t="shared" si="4"/>
        <v>0</v>
      </c>
      <c r="K14" s="151">
        <f t="shared" si="4"/>
        <v>0</v>
      </c>
      <c r="L14" s="151">
        <f t="shared" si="4"/>
        <v>0</v>
      </c>
      <c r="M14" s="151">
        <f t="shared" si="4"/>
        <v>0</v>
      </c>
      <c r="N14" s="151">
        <f t="shared" si="4"/>
        <v>0</v>
      </c>
      <c r="O14" s="151">
        <f t="shared" si="4"/>
        <v>0</v>
      </c>
      <c r="P14" s="151">
        <f t="shared" si="4"/>
        <v>0</v>
      </c>
      <c r="Q14" s="151">
        <f t="shared" si="4"/>
        <v>0</v>
      </c>
      <c r="R14" s="151">
        <f t="shared" si="4"/>
        <v>0</v>
      </c>
      <c r="S14" s="151">
        <f t="shared" si="4"/>
        <v>0</v>
      </c>
      <c r="T14" s="151">
        <f t="shared" si="4"/>
        <v>0</v>
      </c>
      <c r="U14" s="151">
        <f t="shared" si="4"/>
        <v>0</v>
      </c>
      <c r="V14" s="151">
        <f t="shared" si="4"/>
        <v>0</v>
      </c>
      <c r="W14" s="151">
        <f t="shared" si="4"/>
        <v>0</v>
      </c>
    </row>
    <row r="15" spans="1:23" ht="15.75" x14ac:dyDescent="0.2">
      <c r="A15" s="622" t="s">
        <v>204</v>
      </c>
      <c r="B15" s="622"/>
      <c r="C15" s="622"/>
      <c r="D15" s="24"/>
      <c r="E15" s="24"/>
      <c r="F15" s="24"/>
      <c r="G15" s="24"/>
      <c r="H15" s="24"/>
      <c r="I15" s="24"/>
      <c r="J15" s="24"/>
      <c r="K15" s="24"/>
      <c r="L15" s="24"/>
      <c r="M15" s="24"/>
      <c r="N15" s="24"/>
      <c r="O15" s="24"/>
      <c r="P15" s="24"/>
      <c r="Q15" s="24"/>
      <c r="R15" s="24"/>
      <c r="S15" s="24"/>
      <c r="T15" s="24"/>
      <c r="U15" s="24"/>
      <c r="V15" s="24"/>
      <c r="W15" s="24"/>
    </row>
    <row r="16" spans="1:23" ht="27" customHeight="1" x14ac:dyDescent="0.2">
      <c r="A16" s="637" t="s">
        <v>230</v>
      </c>
      <c r="B16" s="638"/>
      <c r="C16" s="639"/>
      <c r="D16" s="24"/>
      <c r="E16" s="24"/>
      <c r="F16" s="24"/>
      <c r="G16" s="24"/>
      <c r="H16" s="24"/>
      <c r="I16" s="24"/>
      <c r="J16" s="24"/>
      <c r="K16" s="24"/>
      <c r="L16" s="24"/>
      <c r="M16" s="24"/>
      <c r="N16" s="24"/>
      <c r="O16" s="24"/>
      <c r="P16" s="24"/>
      <c r="Q16" s="24"/>
      <c r="R16" s="24"/>
      <c r="S16" s="24"/>
      <c r="T16" s="24"/>
      <c r="U16" s="24"/>
      <c r="V16" s="24"/>
      <c r="W16" s="24"/>
    </row>
    <row r="17" spans="1:23" x14ac:dyDescent="0.2">
      <c r="A17" s="619" t="s">
        <v>131</v>
      </c>
      <c r="B17" s="619"/>
      <c r="C17" s="619"/>
      <c r="D17" s="151">
        <f>D18+D19+D20+D21+D22+D23+D24</f>
        <v>0</v>
      </c>
      <c r="E17" s="151">
        <f t="shared" ref="E17:M17" si="5">E18+E19+E20+E21+E22+E23+E24</f>
        <v>0</v>
      </c>
      <c r="F17" s="151">
        <f t="shared" si="5"/>
        <v>0</v>
      </c>
      <c r="G17" s="151">
        <f t="shared" si="5"/>
        <v>0</v>
      </c>
      <c r="H17" s="151">
        <f t="shared" si="5"/>
        <v>0</v>
      </c>
      <c r="I17" s="151">
        <f t="shared" si="5"/>
        <v>0</v>
      </c>
      <c r="J17" s="151">
        <f t="shared" si="5"/>
        <v>0</v>
      </c>
      <c r="K17" s="151">
        <f t="shared" si="5"/>
        <v>0</v>
      </c>
      <c r="L17" s="151">
        <f t="shared" si="5"/>
        <v>0</v>
      </c>
      <c r="M17" s="151">
        <f t="shared" si="5"/>
        <v>0</v>
      </c>
      <c r="N17" s="151">
        <f t="shared" ref="N17:W17" si="6">N18+N19+N20+N21+N22+N23+N24</f>
        <v>0</v>
      </c>
      <c r="O17" s="151">
        <f t="shared" si="6"/>
        <v>0</v>
      </c>
      <c r="P17" s="151">
        <f t="shared" si="6"/>
        <v>0</v>
      </c>
      <c r="Q17" s="151">
        <f t="shared" si="6"/>
        <v>0</v>
      </c>
      <c r="R17" s="151">
        <f t="shared" si="6"/>
        <v>0</v>
      </c>
      <c r="S17" s="151">
        <f t="shared" si="6"/>
        <v>0</v>
      </c>
      <c r="T17" s="151">
        <f t="shared" si="6"/>
        <v>0</v>
      </c>
      <c r="U17" s="151">
        <f t="shared" si="6"/>
        <v>0</v>
      </c>
      <c r="V17" s="151">
        <f t="shared" si="6"/>
        <v>0</v>
      </c>
      <c r="W17" s="151">
        <f t="shared" si="6"/>
        <v>0</v>
      </c>
    </row>
    <row r="18" spans="1:23" x14ac:dyDescent="0.2">
      <c r="A18" s="622" t="s">
        <v>133</v>
      </c>
      <c r="B18" s="622"/>
      <c r="C18" s="622"/>
      <c r="D18" s="151">
        <f>'OSNOVNI PODACI'!B14</f>
        <v>0</v>
      </c>
      <c r="E18" s="151"/>
      <c r="F18" s="151"/>
      <c r="G18" s="151"/>
      <c r="H18" s="151"/>
      <c r="I18" s="151"/>
      <c r="J18" s="151"/>
      <c r="K18" s="151"/>
      <c r="L18" s="151"/>
      <c r="M18" s="151"/>
      <c r="N18" s="151"/>
      <c r="O18" s="151"/>
      <c r="P18" s="151"/>
      <c r="Q18" s="151"/>
      <c r="R18" s="151"/>
      <c r="S18" s="151"/>
      <c r="T18" s="151"/>
      <c r="U18" s="151"/>
      <c r="V18" s="151"/>
      <c r="W18" s="151"/>
    </row>
    <row r="19" spans="1:23" x14ac:dyDescent="0.2">
      <c r="A19" s="622" t="s">
        <v>134</v>
      </c>
      <c r="B19" s="622"/>
      <c r="C19" s="622"/>
      <c r="D19" s="151">
        <f>'STRUKTURA I IZVORI ULAGANJA'!C30</f>
        <v>0</v>
      </c>
      <c r="E19" s="151">
        <f>'STRUKTURA I IZVORI ULAGANJA'!D30</f>
        <v>0</v>
      </c>
      <c r="F19" s="151">
        <f>'STRUKTURA I IZVORI ULAGANJA'!E30</f>
        <v>0</v>
      </c>
      <c r="G19" s="151">
        <f>'STRUKTURA I IZVORI ULAGANJA'!F30</f>
        <v>0</v>
      </c>
      <c r="H19" s="24"/>
      <c r="I19" s="24"/>
      <c r="J19" s="24"/>
      <c r="K19" s="24"/>
      <c r="L19" s="24"/>
      <c r="M19" s="24"/>
      <c r="N19" s="24"/>
      <c r="O19" s="24"/>
      <c r="P19" s="24"/>
      <c r="Q19" s="24"/>
      <c r="R19" s="24"/>
      <c r="S19" s="24"/>
      <c r="T19" s="24"/>
      <c r="U19" s="24"/>
      <c r="V19" s="24"/>
      <c r="W19" s="24"/>
    </row>
    <row r="20" spans="1:23" x14ac:dyDescent="0.2">
      <c r="A20" s="622" t="s">
        <v>135</v>
      </c>
      <c r="B20" s="622"/>
      <c r="C20" s="622"/>
      <c r="D20" s="151">
        <f>'STRUKTURA I IZVORI ULAGANJA'!C31</f>
        <v>0</v>
      </c>
      <c r="E20" s="151">
        <f>'STRUKTURA I IZVORI ULAGANJA'!D31</f>
        <v>0</v>
      </c>
      <c r="F20" s="151">
        <f>'STRUKTURA I IZVORI ULAGANJA'!E31</f>
        <v>0</v>
      </c>
      <c r="G20" s="151">
        <f>'STRUKTURA I IZVORI ULAGANJA'!F31</f>
        <v>0</v>
      </c>
      <c r="H20" s="24"/>
      <c r="I20" s="24"/>
      <c r="J20" s="24"/>
      <c r="K20" s="24"/>
      <c r="L20" s="24"/>
      <c r="M20" s="24"/>
      <c r="N20" s="24"/>
      <c r="O20" s="24"/>
      <c r="P20" s="24"/>
      <c r="Q20" s="24"/>
      <c r="R20" s="24"/>
      <c r="S20" s="24"/>
      <c r="T20" s="24"/>
      <c r="U20" s="24"/>
      <c r="V20" s="24"/>
      <c r="W20" s="24"/>
    </row>
    <row r="21" spans="1:23" ht="28.5" customHeight="1" x14ac:dyDescent="0.2">
      <c r="A21" s="624" t="s">
        <v>136</v>
      </c>
      <c r="B21" s="625"/>
      <c r="C21" s="626"/>
      <c r="D21" s="151">
        <f>'RAČUN DOBITI I GUBITKA'!D11</f>
        <v>0</v>
      </c>
      <c r="E21" s="151">
        <f>'RAČUN DOBITI I GUBITKA'!E11</f>
        <v>0</v>
      </c>
      <c r="F21" s="151">
        <f>'RAČUN DOBITI I GUBITKA'!F11</f>
        <v>0</v>
      </c>
      <c r="G21" s="151">
        <f>'RAČUN DOBITI I GUBITKA'!G11</f>
        <v>0</v>
      </c>
      <c r="H21" s="151">
        <f>'RAČUN DOBITI I GUBITKA'!H11</f>
        <v>0</v>
      </c>
      <c r="I21" s="151">
        <f>'RAČUN DOBITI I GUBITKA'!I11</f>
        <v>0</v>
      </c>
      <c r="J21" s="151">
        <f>'RAČUN DOBITI I GUBITKA'!J11</f>
        <v>0</v>
      </c>
      <c r="K21" s="151">
        <f>'RAČUN DOBITI I GUBITKA'!K11</f>
        <v>0</v>
      </c>
      <c r="L21" s="151">
        <f>'RAČUN DOBITI I GUBITKA'!L11</f>
        <v>0</v>
      </c>
      <c r="M21" s="151">
        <f>'RAČUN DOBITI I GUBITKA'!M11</f>
        <v>0</v>
      </c>
      <c r="N21" s="151">
        <f>'RAČUN DOBITI I GUBITKA'!N11</f>
        <v>0</v>
      </c>
      <c r="O21" s="151">
        <f>'RAČUN DOBITI I GUBITKA'!O11</f>
        <v>0</v>
      </c>
      <c r="P21" s="151">
        <f>'RAČUN DOBITI I GUBITKA'!P11</f>
        <v>0</v>
      </c>
      <c r="Q21" s="151">
        <f>'RAČUN DOBITI I GUBITKA'!Q11</f>
        <v>0</v>
      </c>
      <c r="R21" s="151">
        <f>'RAČUN DOBITI I GUBITKA'!R11</f>
        <v>0</v>
      </c>
      <c r="S21" s="151">
        <f>'RAČUN DOBITI I GUBITKA'!S11</f>
        <v>0</v>
      </c>
      <c r="T21" s="151">
        <f>'RAČUN DOBITI I GUBITKA'!T11</f>
        <v>0</v>
      </c>
      <c r="U21" s="151">
        <f>'RAČUN DOBITI I GUBITKA'!U11</f>
        <v>0</v>
      </c>
      <c r="V21" s="151">
        <f>'RAČUN DOBITI I GUBITKA'!V11</f>
        <v>0</v>
      </c>
      <c r="W21" s="151">
        <f>'RAČUN DOBITI I GUBITKA'!W11</f>
        <v>0</v>
      </c>
    </row>
    <row r="22" spans="1:23" x14ac:dyDescent="0.2">
      <c r="A22" s="622" t="s">
        <v>138</v>
      </c>
      <c r="B22" s="622"/>
      <c r="C22" s="622"/>
      <c r="D22" s="151">
        <f>'RAČUN DOBITI I GUBITKA'!D12</f>
        <v>0</v>
      </c>
      <c r="E22" s="151">
        <f>'RAČUN DOBITI I GUBITKA'!E12</f>
        <v>0</v>
      </c>
      <c r="F22" s="151">
        <f>'RAČUN DOBITI I GUBITKA'!F12</f>
        <v>0</v>
      </c>
      <c r="G22" s="151">
        <f>'RAČUN DOBITI I GUBITKA'!G12</f>
        <v>0</v>
      </c>
      <c r="H22" s="151">
        <f>'RAČUN DOBITI I GUBITKA'!H12</f>
        <v>0</v>
      </c>
      <c r="I22" s="151">
        <f>'RAČUN DOBITI I GUBITKA'!I12</f>
        <v>0</v>
      </c>
      <c r="J22" s="151">
        <f>'RAČUN DOBITI I GUBITKA'!J12</f>
        <v>0</v>
      </c>
      <c r="K22" s="151">
        <f>'RAČUN DOBITI I GUBITKA'!K12</f>
        <v>0</v>
      </c>
      <c r="L22" s="151">
        <f>'RAČUN DOBITI I GUBITKA'!L12</f>
        <v>0</v>
      </c>
      <c r="M22" s="151">
        <f>'RAČUN DOBITI I GUBITKA'!M12</f>
        <v>0</v>
      </c>
      <c r="N22" s="151">
        <f>'RAČUN DOBITI I GUBITKA'!N12</f>
        <v>0</v>
      </c>
      <c r="O22" s="151">
        <f>'RAČUN DOBITI I GUBITKA'!O12</f>
        <v>0</v>
      </c>
      <c r="P22" s="151">
        <f>'RAČUN DOBITI I GUBITKA'!P12</f>
        <v>0</v>
      </c>
      <c r="Q22" s="151">
        <f>'RAČUN DOBITI I GUBITKA'!Q12</f>
        <v>0</v>
      </c>
      <c r="R22" s="151">
        <f>'RAČUN DOBITI I GUBITKA'!R12</f>
        <v>0</v>
      </c>
      <c r="S22" s="151">
        <f>'RAČUN DOBITI I GUBITKA'!S12</f>
        <v>0</v>
      </c>
      <c r="T22" s="151">
        <f>'RAČUN DOBITI I GUBITKA'!T12</f>
        <v>0</v>
      </c>
      <c r="U22" s="151">
        <f>'RAČUN DOBITI I GUBITKA'!U12</f>
        <v>0</v>
      </c>
      <c r="V22" s="151">
        <f>'RAČUN DOBITI I GUBITKA'!V12</f>
        <v>0</v>
      </c>
      <c r="W22" s="151">
        <f>'RAČUN DOBITI I GUBITKA'!W12</f>
        <v>0</v>
      </c>
    </row>
    <row r="23" spans="1:23" x14ac:dyDescent="0.2">
      <c r="A23" s="622" t="s">
        <v>139</v>
      </c>
      <c r="B23" s="622"/>
      <c r="C23" s="622"/>
      <c r="D23" s="151">
        <f>'RAČUN DOBITI I GUBITKA'!D17</f>
        <v>0</v>
      </c>
      <c r="E23" s="151">
        <f>'RAČUN DOBITI I GUBITKA'!E17</f>
        <v>0</v>
      </c>
      <c r="F23" s="151">
        <f>'RAČUN DOBITI I GUBITKA'!F17</f>
        <v>0</v>
      </c>
      <c r="G23" s="151">
        <f>'RAČUN DOBITI I GUBITKA'!G17</f>
        <v>0</v>
      </c>
      <c r="H23" s="151">
        <f>'RAČUN DOBITI I GUBITKA'!H17</f>
        <v>0</v>
      </c>
      <c r="I23" s="151">
        <f>'RAČUN DOBITI I GUBITKA'!I17</f>
        <v>0</v>
      </c>
      <c r="J23" s="151">
        <f>'RAČUN DOBITI I GUBITKA'!J17</f>
        <v>0</v>
      </c>
      <c r="K23" s="151">
        <f>'RAČUN DOBITI I GUBITKA'!K17</f>
        <v>0</v>
      </c>
      <c r="L23" s="151">
        <f>'RAČUN DOBITI I GUBITKA'!L17</f>
        <v>0</v>
      </c>
      <c r="M23" s="151">
        <f>'RAČUN DOBITI I GUBITKA'!M17</f>
        <v>0</v>
      </c>
      <c r="N23" s="151">
        <f>'RAČUN DOBITI I GUBITKA'!N17</f>
        <v>0</v>
      </c>
      <c r="O23" s="151">
        <f>'RAČUN DOBITI I GUBITKA'!O17</f>
        <v>0</v>
      </c>
      <c r="P23" s="151">
        <f>'RAČUN DOBITI I GUBITKA'!P17</f>
        <v>0</v>
      </c>
      <c r="Q23" s="151">
        <f>'RAČUN DOBITI I GUBITKA'!Q17</f>
        <v>0</v>
      </c>
      <c r="R23" s="151">
        <f>'RAČUN DOBITI I GUBITKA'!R17</f>
        <v>0</v>
      </c>
      <c r="S23" s="151">
        <f>'RAČUN DOBITI I GUBITKA'!S17</f>
        <v>0</v>
      </c>
      <c r="T23" s="151">
        <f>'RAČUN DOBITI I GUBITKA'!T17</f>
        <v>0</v>
      </c>
      <c r="U23" s="151">
        <f>'RAČUN DOBITI I GUBITKA'!U17</f>
        <v>0</v>
      </c>
      <c r="V23" s="151">
        <f>'RAČUN DOBITI I GUBITKA'!V17</f>
        <v>0</v>
      </c>
      <c r="W23" s="151">
        <f>'RAČUN DOBITI I GUBITKA'!W17</f>
        <v>0</v>
      </c>
    </row>
    <row r="24" spans="1:23" x14ac:dyDescent="0.2">
      <c r="A24" s="622" t="s">
        <v>140</v>
      </c>
      <c r="B24" s="622"/>
      <c r="C24" s="622"/>
      <c r="D24" s="151">
        <f>'PRORAČUN KREDITNIH OBVEZA'!C16</f>
        <v>0</v>
      </c>
      <c r="E24" s="151">
        <f>'PRORAČUN KREDITNIH OBVEZA'!D16</f>
        <v>0</v>
      </c>
      <c r="F24" s="151">
        <f>'PRORAČUN KREDITNIH OBVEZA'!E16</f>
        <v>0</v>
      </c>
      <c r="G24" s="151">
        <f>'PRORAČUN KREDITNIH OBVEZA'!F16</f>
        <v>0</v>
      </c>
      <c r="H24" s="151">
        <f>'PRORAČUN KREDITNIH OBVEZA'!G16</f>
        <v>0</v>
      </c>
      <c r="I24" s="151">
        <f>'PRORAČUN KREDITNIH OBVEZA'!H16</f>
        <v>0</v>
      </c>
      <c r="J24" s="151">
        <f>'PRORAČUN KREDITNIH OBVEZA'!I16</f>
        <v>0</v>
      </c>
      <c r="K24" s="151">
        <f>'PRORAČUN KREDITNIH OBVEZA'!J16</f>
        <v>0</v>
      </c>
      <c r="L24" s="151">
        <f>'PRORAČUN KREDITNIH OBVEZA'!K16</f>
        <v>0</v>
      </c>
      <c r="M24" s="151">
        <f>'PRORAČUN KREDITNIH OBVEZA'!L16</f>
        <v>0</v>
      </c>
      <c r="N24" s="151">
        <f>'PRORAČUN KREDITNIH OBVEZA'!M16</f>
        <v>0</v>
      </c>
      <c r="O24" s="151">
        <f>'PRORAČUN KREDITNIH OBVEZA'!N16</f>
        <v>0</v>
      </c>
      <c r="P24" s="151">
        <f>'PRORAČUN KREDITNIH OBVEZA'!O16</f>
        <v>0</v>
      </c>
      <c r="Q24" s="151">
        <f>'PRORAČUN KREDITNIH OBVEZA'!P16</f>
        <v>0</v>
      </c>
      <c r="R24" s="151">
        <f>'PRORAČUN KREDITNIH OBVEZA'!Q16</f>
        <v>0</v>
      </c>
      <c r="S24" s="151">
        <f>'PRORAČUN KREDITNIH OBVEZA'!R16</f>
        <v>0</v>
      </c>
      <c r="T24" s="151">
        <f>'PRORAČUN KREDITNIH OBVEZA'!S16</f>
        <v>0</v>
      </c>
      <c r="U24" s="151">
        <f>'PRORAČUN KREDITNIH OBVEZA'!T16</f>
        <v>0</v>
      </c>
      <c r="V24" s="151">
        <f>'PRORAČUN KREDITNIH OBVEZA'!U16</f>
        <v>0</v>
      </c>
      <c r="W24" s="151">
        <f>'PRORAČUN KREDITNIH OBVEZA'!V16</f>
        <v>0</v>
      </c>
    </row>
    <row r="25" spans="1:23" ht="15" customHeight="1" x14ac:dyDescent="0.2">
      <c r="A25" s="619" t="s">
        <v>141</v>
      </c>
      <c r="B25" s="619"/>
      <c r="C25" s="619"/>
      <c r="D25" s="151">
        <f>D5-D17</f>
        <v>0</v>
      </c>
      <c r="E25" s="151">
        <f t="shared" ref="E25:W25" si="7">E5-E17</f>
        <v>0</v>
      </c>
      <c r="F25" s="151">
        <f t="shared" si="7"/>
        <v>0</v>
      </c>
      <c r="G25" s="151">
        <f t="shared" si="7"/>
        <v>0</v>
      </c>
      <c r="H25" s="151">
        <f t="shared" si="7"/>
        <v>0</v>
      </c>
      <c r="I25" s="151">
        <f t="shared" si="7"/>
        <v>0</v>
      </c>
      <c r="J25" s="151">
        <f t="shared" si="7"/>
        <v>0</v>
      </c>
      <c r="K25" s="151">
        <f t="shared" si="7"/>
        <v>0</v>
      </c>
      <c r="L25" s="151">
        <f t="shared" si="7"/>
        <v>0</v>
      </c>
      <c r="M25" s="151">
        <f t="shared" si="7"/>
        <v>0</v>
      </c>
      <c r="N25" s="151">
        <f t="shared" si="7"/>
        <v>0</v>
      </c>
      <c r="O25" s="151">
        <f t="shared" si="7"/>
        <v>0</v>
      </c>
      <c r="P25" s="151">
        <f t="shared" si="7"/>
        <v>0</v>
      </c>
      <c r="Q25" s="151">
        <f t="shared" si="7"/>
        <v>0</v>
      </c>
      <c r="R25" s="151">
        <f t="shared" si="7"/>
        <v>0</v>
      </c>
      <c r="S25" s="151">
        <f t="shared" si="7"/>
        <v>0</v>
      </c>
      <c r="T25" s="151">
        <f t="shared" si="7"/>
        <v>0</v>
      </c>
      <c r="U25" s="151">
        <f t="shared" si="7"/>
        <v>0</v>
      </c>
      <c r="V25" s="151">
        <f t="shared" si="7"/>
        <v>0</v>
      </c>
      <c r="W25" s="151">
        <f t="shared" si="7"/>
        <v>0</v>
      </c>
    </row>
    <row r="26" spans="1:23" x14ac:dyDescent="0.2">
      <c r="A26" s="619" t="s">
        <v>142</v>
      </c>
      <c r="B26" s="619"/>
      <c r="C26" s="619"/>
      <c r="D26" s="151">
        <f>D25</f>
        <v>0</v>
      </c>
      <c r="E26" s="151">
        <f>D26+E25</f>
        <v>0</v>
      </c>
      <c r="F26" s="151">
        <f>E26+F25</f>
        <v>0</v>
      </c>
      <c r="G26" s="151">
        <f>F26+G25</f>
        <v>0</v>
      </c>
      <c r="H26" s="151">
        <f>G26+H25</f>
        <v>0</v>
      </c>
      <c r="I26" s="151">
        <f>IF(I4&lt;='OSNOVNI PODACI'!$B$13,H26+I25,0)</f>
        <v>0</v>
      </c>
      <c r="J26" s="151">
        <f>IF(J4&lt;='OSNOVNI PODACI'!$B$13,I26+J25,0)</f>
        <v>0</v>
      </c>
      <c r="K26" s="151">
        <f>IF(K4&lt;='OSNOVNI PODACI'!$B$13,J26+K25,0)</f>
        <v>0</v>
      </c>
      <c r="L26" s="151">
        <f>IF(L4&lt;='OSNOVNI PODACI'!$B$13,K26+L25,0)</f>
        <v>0</v>
      </c>
      <c r="M26" s="151">
        <f>IF(M4&lt;='OSNOVNI PODACI'!$B$13,L26+M25,0)</f>
        <v>0</v>
      </c>
      <c r="N26" s="151">
        <f>IF(N4&lt;='OSNOVNI PODACI'!$B$13,M26+N25,0)</f>
        <v>0</v>
      </c>
      <c r="O26" s="151">
        <f>IF(O4&lt;='OSNOVNI PODACI'!$B$13,N26+O25,0)</f>
        <v>0</v>
      </c>
      <c r="P26" s="151">
        <f>IF(P4&lt;='OSNOVNI PODACI'!$B$13,O26+P25,0)</f>
        <v>0</v>
      </c>
      <c r="Q26" s="151">
        <f>IF(Q4&lt;='OSNOVNI PODACI'!$B$13,P26+Q25,0)</f>
        <v>0</v>
      </c>
      <c r="R26" s="151">
        <f>IF(R4&lt;='OSNOVNI PODACI'!$B$13,Q26+R25,0)</f>
        <v>0</v>
      </c>
      <c r="S26" s="151">
        <f>IF(S4&lt;='OSNOVNI PODACI'!$B$13,R26+S25,0)</f>
        <v>0</v>
      </c>
      <c r="T26" s="151">
        <f>IF(T4&lt;='OSNOVNI PODACI'!$B$13,S26+T25,0)</f>
        <v>0</v>
      </c>
      <c r="U26" s="151">
        <f>IF(U4&lt;='OSNOVNI PODACI'!$B$13,T26+U25,0)</f>
        <v>0</v>
      </c>
      <c r="V26" s="151">
        <f>IF(V4&lt;='OSNOVNI PODACI'!$B$13,U26+V25,0)</f>
        <v>0</v>
      </c>
      <c r="W26" s="151">
        <f>IF(W4&lt;='OSNOVNI PODACI'!$B$13,V26+W25,0)</f>
        <v>0</v>
      </c>
    </row>
    <row r="27" spans="1:23" s="342" customFormat="1" ht="13.5" hidden="1" customHeight="1" x14ac:dyDescent="0.25">
      <c r="A27" s="643" t="s">
        <v>232</v>
      </c>
      <c r="B27" s="643"/>
      <c r="C27" s="643"/>
      <c r="D27" s="360">
        <f>'OSNOVNI PODACI'!B18</f>
        <v>0</v>
      </c>
      <c r="E27" s="361">
        <f>'OSNOVNI PODACI'!C18</f>
        <v>0</v>
      </c>
      <c r="F27" s="25"/>
      <c r="G27" s="25"/>
      <c r="H27" s="25"/>
      <c r="I27" s="25"/>
      <c r="J27" s="25"/>
      <c r="K27" s="25"/>
      <c r="L27" s="25"/>
      <c r="M27" s="341"/>
    </row>
    <row r="28" spans="1:23" s="342" customFormat="1" ht="13.5" hidden="1" customHeight="1" x14ac:dyDescent="0.25">
      <c r="A28" s="643" t="s">
        <v>231</v>
      </c>
      <c r="B28" s="643"/>
      <c r="C28" s="643"/>
      <c r="D28" s="645">
        <f>'OSNOVNI PODACI'!B17</f>
        <v>0</v>
      </c>
      <c r="E28" s="645"/>
      <c r="F28" s="25"/>
      <c r="G28" s="25"/>
      <c r="H28" s="25"/>
      <c r="I28" s="25"/>
      <c r="J28" s="25"/>
      <c r="K28" s="25"/>
      <c r="L28" s="25"/>
      <c r="M28" s="341"/>
      <c r="Q28" s="342" t="s">
        <v>318</v>
      </c>
    </row>
    <row r="29" spans="1:23" ht="13.5" hidden="1" customHeight="1" x14ac:dyDescent="0.2">
      <c r="A29" s="25"/>
      <c r="B29" s="25"/>
      <c r="C29" s="25"/>
      <c r="D29" s="25"/>
      <c r="E29" s="25"/>
      <c r="F29" s="25"/>
      <c r="G29" s="25"/>
      <c r="H29" s="25"/>
      <c r="I29" s="25"/>
      <c r="J29" s="25"/>
      <c r="K29" s="25"/>
      <c r="L29" s="25"/>
      <c r="M29" s="25"/>
    </row>
    <row r="30" spans="1:23" ht="15.75" customHeight="1" x14ac:dyDescent="0.2">
      <c r="A30" s="644" t="s">
        <v>60</v>
      </c>
      <c r="B30" s="644"/>
      <c r="C30" s="644"/>
      <c r="D30" s="644"/>
      <c r="E30" s="644"/>
      <c r="F30" s="644"/>
      <c r="G30" s="644"/>
      <c r="H30" s="644"/>
      <c r="I30" s="644"/>
      <c r="J30" s="644"/>
      <c r="K30" s="644"/>
      <c r="L30" s="644"/>
      <c r="M30" s="25"/>
    </row>
    <row r="31" spans="1:23" s="238" customFormat="1" ht="49.5" customHeight="1" thickBot="1" x14ac:dyDescent="0.25">
      <c r="A31" s="641" t="s">
        <v>312</v>
      </c>
      <c r="B31" s="641"/>
      <c r="C31" s="641"/>
      <c r="D31" s="641"/>
      <c r="E31" s="641"/>
      <c r="F31" s="641"/>
      <c r="G31" s="641"/>
      <c r="H31" s="641"/>
      <c r="I31" s="641"/>
      <c r="J31" s="641"/>
      <c r="K31" s="641"/>
      <c r="L31" s="641"/>
      <c r="M31" s="641"/>
      <c r="N31" s="1"/>
      <c r="O31" s="1"/>
      <c r="P31" s="1"/>
      <c r="Q31" s="1"/>
      <c r="R31" s="1"/>
      <c r="S31" s="1"/>
    </row>
    <row r="32" spans="1:23" s="14" customFormat="1" ht="38.25" customHeight="1" thickTop="1" thickBot="1" x14ac:dyDescent="0.25">
      <c r="A32" s="642" t="s">
        <v>143</v>
      </c>
      <c r="B32" s="642"/>
      <c r="C32" s="642"/>
      <c r="D32" s="642"/>
      <c r="E32" s="642"/>
      <c r="F32" s="642"/>
      <c r="G32" s="642"/>
      <c r="H32" s="642"/>
      <c r="I32" s="642"/>
      <c r="J32" s="642"/>
      <c r="K32" s="642"/>
      <c r="L32" s="642"/>
      <c r="M32" s="642"/>
      <c r="N32" s="1"/>
      <c r="O32" s="1"/>
      <c r="P32" s="1"/>
      <c r="Q32" s="1"/>
      <c r="R32" s="403" t="s">
        <v>319</v>
      </c>
      <c r="S32" s="404">
        <f>D14+E14+F14</f>
        <v>0</v>
      </c>
    </row>
    <row r="33" spans="1:14" ht="16.5" customHeight="1" thickTop="1" x14ac:dyDescent="0.25">
      <c r="A33" s="376" t="s">
        <v>272</v>
      </c>
      <c r="B33" s="376"/>
      <c r="C33" s="376"/>
      <c r="D33" s="376"/>
      <c r="E33" s="376"/>
      <c r="F33" s="376"/>
      <c r="G33" s="376"/>
      <c r="H33" s="376"/>
      <c r="I33" s="376"/>
      <c r="J33" s="376"/>
      <c r="K33" s="376"/>
      <c r="L33" s="376"/>
      <c r="M33" s="376"/>
    </row>
    <row r="34" spans="1:14" ht="32.25" customHeight="1" x14ac:dyDescent="0.25">
      <c r="A34" s="640" t="s">
        <v>313</v>
      </c>
      <c r="B34" s="640"/>
      <c r="C34" s="640"/>
      <c r="D34" s="640"/>
      <c r="E34" s="640"/>
      <c r="F34" s="640"/>
      <c r="G34" s="640"/>
      <c r="H34" s="640"/>
      <c r="I34" s="640"/>
      <c r="J34" s="640"/>
      <c r="K34" s="640"/>
      <c r="L34" s="640"/>
      <c r="M34" s="640"/>
    </row>
    <row r="35" spans="1:14" ht="15" x14ac:dyDescent="0.25">
      <c r="A35" s="640" t="s">
        <v>320</v>
      </c>
      <c r="B35" s="640"/>
      <c r="C35" s="640"/>
      <c r="D35" s="640"/>
      <c r="E35" s="640"/>
      <c r="F35" s="640"/>
      <c r="G35" s="640"/>
      <c r="H35" s="640"/>
      <c r="I35" s="640"/>
      <c r="J35" s="640"/>
      <c r="K35" s="640"/>
      <c r="L35" s="640"/>
      <c r="M35" s="640"/>
      <c r="N35" s="388"/>
    </row>
  </sheetData>
  <sheetProtection algorithmName="SHA-512" hashValue="W59YGBxyUxZqypTdDrTCRVO0pMViRReoaZcE4baA8iacUYhZrFhyV4vGEVTIKMLWLrqy0frRtABzX8isN2B4WQ==" saltValue="4ssdEW3Mcpe7BHcSW7vcSQ==" spinCount="100000" sheet="1" objects="1" scenarios="1" formatCells="0" formatColumns="0" formatRows="0"/>
  <mergeCells count="33">
    <mergeCell ref="A23:C23"/>
    <mergeCell ref="A35:M35"/>
    <mergeCell ref="A31:M31"/>
    <mergeCell ref="A32:M32"/>
    <mergeCell ref="A24:C24"/>
    <mergeCell ref="A27:C27"/>
    <mergeCell ref="A34:M34"/>
    <mergeCell ref="A30:L30"/>
    <mergeCell ref="D28:E28"/>
    <mergeCell ref="A28:C28"/>
    <mergeCell ref="A26:C26"/>
    <mergeCell ref="A25:C25"/>
    <mergeCell ref="A12:C12"/>
    <mergeCell ref="A16:C16"/>
    <mergeCell ref="A11:C11"/>
    <mergeCell ref="A22:C22"/>
    <mergeCell ref="A19:C19"/>
    <mergeCell ref="A14:C14"/>
    <mergeCell ref="A20:C20"/>
    <mergeCell ref="A15:C15"/>
    <mergeCell ref="A13:C13"/>
    <mergeCell ref="A18:C18"/>
    <mergeCell ref="A17:C17"/>
    <mergeCell ref="A21:C21"/>
    <mergeCell ref="A10:C10"/>
    <mergeCell ref="D2:M2"/>
    <mergeCell ref="A3:C4"/>
    <mergeCell ref="A1:C2"/>
    <mergeCell ref="A9:C9"/>
    <mergeCell ref="A8:C8"/>
    <mergeCell ref="A6:C6"/>
    <mergeCell ref="A7:C7"/>
    <mergeCell ref="A5:C5"/>
  </mergeCells>
  <phoneticPr fontId="0" type="noConversion"/>
  <pageMargins left="0.70866141732283472" right="0.70866141732283472" top="0.74803149606299213" bottom="0.74803149606299213" header="0.31496062992125984" footer="0.31496062992125984"/>
  <pageSetup paperSize="9" scale="41" orientation="landscape" r:id="rId1"/>
  <headerFooter>
    <oddFooter>&amp;LL8_PB_O3_v1.1_20171222</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V43"/>
  <sheetViews>
    <sheetView view="pageBreakPreview" zoomScale="112" zoomScaleSheetLayoutView="112" workbookViewId="0">
      <selection activeCell="J29" sqref="J29"/>
    </sheetView>
  </sheetViews>
  <sheetFormatPr defaultRowHeight="12.75" x14ac:dyDescent="0.2"/>
  <cols>
    <col min="1" max="1" width="28.5703125" style="1" customWidth="1"/>
    <col min="2" max="2" width="14.85546875" style="1" bestFit="1" customWidth="1"/>
    <col min="3" max="21" width="13.42578125" style="1" bestFit="1" customWidth="1"/>
    <col min="22" max="16384" width="9.140625" style="1"/>
  </cols>
  <sheetData>
    <row r="1" spans="1:21" s="12" customFormat="1" x14ac:dyDescent="0.2">
      <c r="A1" s="234" t="s">
        <v>196</v>
      </c>
      <c r="B1" s="647" t="s">
        <v>65</v>
      </c>
      <c r="C1" s="648"/>
      <c r="D1" s="648"/>
      <c r="E1" s="648"/>
      <c r="F1" s="648"/>
      <c r="G1" s="648"/>
      <c r="H1" s="648"/>
      <c r="I1" s="648"/>
      <c r="J1" s="648"/>
      <c r="K1" s="648"/>
      <c r="L1" s="223"/>
      <c r="M1" s="223"/>
      <c r="N1" s="223"/>
      <c r="O1" s="223"/>
      <c r="P1" s="223"/>
      <c r="Q1" s="223"/>
      <c r="R1" s="223"/>
      <c r="S1" s="223"/>
      <c r="T1" s="223"/>
      <c r="U1" s="223"/>
    </row>
    <row r="2" spans="1:21" s="12" customFormat="1" ht="17.25" customHeight="1" x14ac:dyDescent="0.2">
      <c r="A2" s="649" t="s">
        <v>47</v>
      </c>
      <c r="B2" s="142">
        <f>'STRUKTURA PROIZVODNJE I USLUGA'!D3</f>
        <v>2017</v>
      </c>
      <c r="C2" s="142">
        <f>'STRUKTURA PROIZVODNJE I USLUGA'!E3</f>
        <v>2018</v>
      </c>
      <c r="D2" s="142">
        <f>'STRUKTURA PROIZVODNJE I USLUGA'!F3</f>
        <v>2019</v>
      </c>
      <c r="E2" s="142">
        <f>'STRUKTURA PROIZVODNJE I USLUGA'!G3</f>
        <v>2020</v>
      </c>
      <c r="F2" s="142">
        <f>'STRUKTURA PROIZVODNJE I USLUGA'!H3</f>
        <v>2021</v>
      </c>
      <c r="G2" s="142">
        <f>'STRUKTURA PROIZVODNJE I USLUGA'!I3</f>
        <v>2022</v>
      </c>
      <c r="H2" s="142">
        <f>'STRUKTURA PROIZVODNJE I USLUGA'!J3</f>
        <v>2023</v>
      </c>
      <c r="I2" s="142">
        <f>'STRUKTURA PROIZVODNJE I USLUGA'!K3</f>
        <v>2024</v>
      </c>
      <c r="J2" s="142">
        <f>'STRUKTURA PROIZVODNJE I USLUGA'!L3</f>
        <v>2025</v>
      </c>
      <c r="K2" s="142">
        <f>'STRUKTURA PROIZVODNJE I USLUGA'!M3</f>
        <v>2026</v>
      </c>
      <c r="L2" s="142">
        <f>'STRUKTURA PROIZVODNJE I USLUGA'!N3</f>
        <v>2027</v>
      </c>
      <c r="M2" s="142">
        <f>'STRUKTURA PROIZVODNJE I USLUGA'!O3</f>
        <v>2028</v>
      </c>
      <c r="N2" s="142">
        <f>'STRUKTURA PROIZVODNJE I USLUGA'!P3</f>
        <v>2029</v>
      </c>
      <c r="O2" s="142">
        <f>'STRUKTURA PROIZVODNJE I USLUGA'!Q3</f>
        <v>2030</v>
      </c>
      <c r="P2" s="142">
        <f>'STRUKTURA PROIZVODNJE I USLUGA'!R3</f>
        <v>2031</v>
      </c>
      <c r="Q2" s="142">
        <f>'STRUKTURA PROIZVODNJE I USLUGA'!S3</f>
        <v>2032</v>
      </c>
      <c r="R2" s="142">
        <f>'STRUKTURA PROIZVODNJE I USLUGA'!T3</f>
        <v>2033</v>
      </c>
      <c r="S2" s="142">
        <f>'STRUKTURA PROIZVODNJE I USLUGA'!U3</f>
        <v>2034</v>
      </c>
      <c r="T2" s="142">
        <f>'STRUKTURA PROIZVODNJE I USLUGA'!V3</f>
        <v>2035</v>
      </c>
      <c r="U2" s="142">
        <f>'STRUKTURA PROIZVODNJE I USLUGA'!W3</f>
        <v>2036</v>
      </c>
    </row>
    <row r="3" spans="1:21" s="12" customFormat="1" ht="12" x14ac:dyDescent="0.2">
      <c r="A3" s="650"/>
      <c r="B3" s="222">
        <v>1</v>
      </c>
      <c r="C3" s="142">
        <v>2</v>
      </c>
      <c r="D3" s="142">
        <v>3</v>
      </c>
      <c r="E3" s="142">
        <v>4</v>
      </c>
      <c r="F3" s="142">
        <v>5</v>
      </c>
      <c r="G3" s="142">
        <v>6</v>
      </c>
      <c r="H3" s="142">
        <v>7</v>
      </c>
      <c r="I3" s="142">
        <v>8</v>
      </c>
      <c r="J3" s="142">
        <v>9</v>
      </c>
      <c r="K3" s="142">
        <v>10</v>
      </c>
      <c r="L3" s="142">
        <v>11</v>
      </c>
      <c r="M3" s="142">
        <v>12</v>
      </c>
      <c r="N3" s="142">
        <v>13</v>
      </c>
      <c r="O3" s="142">
        <v>14</v>
      </c>
      <c r="P3" s="142">
        <v>15</v>
      </c>
      <c r="Q3" s="142">
        <v>16</v>
      </c>
      <c r="R3" s="142">
        <v>17</v>
      </c>
      <c r="S3" s="142">
        <v>18</v>
      </c>
      <c r="T3" s="142">
        <v>19</v>
      </c>
      <c r="U3" s="142">
        <v>20</v>
      </c>
    </row>
    <row r="4" spans="1:21" s="12" customFormat="1" ht="12.95" customHeight="1" x14ac:dyDescent="0.2">
      <c r="A4" s="224" t="s">
        <v>124</v>
      </c>
      <c r="B4" s="151">
        <f>B5+B6+B9+B10</f>
        <v>0</v>
      </c>
      <c r="C4" s="151">
        <f t="shared" ref="C4:U4" si="0">C5+C6+C9+C10</f>
        <v>0</v>
      </c>
      <c r="D4" s="151">
        <f t="shared" si="0"/>
        <v>0</v>
      </c>
      <c r="E4" s="151">
        <f t="shared" si="0"/>
        <v>0</v>
      </c>
      <c r="F4" s="151">
        <f t="shared" si="0"/>
        <v>0</v>
      </c>
      <c r="G4" s="151">
        <f t="shared" si="0"/>
        <v>0</v>
      </c>
      <c r="H4" s="151">
        <f t="shared" si="0"/>
        <v>0</v>
      </c>
      <c r="I4" s="151">
        <f t="shared" si="0"/>
        <v>0</v>
      </c>
      <c r="J4" s="151">
        <f t="shared" si="0"/>
        <v>0</v>
      </c>
      <c r="K4" s="151">
        <f t="shared" si="0"/>
        <v>0</v>
      </c>
      <c r="L4" s="151">
        <f t="shared" si="0"/>
        <v>0</v>
      </c>
      <c r="M4" s="151">
        <f t="shared" si="0"/>
        <v>0</v>
      </c>
      <c r="N4" s="151">
        <f t="shared" si="0"/>
        <v>0</v>
      </c>
      <c r="O4" s="151">
        <f t="shared" si="0"/>
        <v>0</v>
      </c>
      <c r="P4" s="151">
        <f t="shared" si="0"/>
        <v>0</v>
      </c>
      <c r="Q4" s="151">
        <f t="shared" si="0"/>
        <v>0</v>
      </c>
      <c r="R4" s="151">
        <f t="shared" si="0"/>
        <v>0</v>
      </c>
      <c r="S4" s="151">
        <f t="shared" si="0"/>
        <v>0</v>
      </c>
      <c r="T4" s="151">
        <f t="shared" si="0"/>
        <v>0</v>
      </c>
      <c r="U4" s="151">
        <f t="shared" si="0"/>
        <v>0</v>
      </c>
    </row>
    <row r="5" spans="1:21" s="12" customFormat="1" ht="12.95" customHeight="1" x14ac:dyDescent="0.2">
      <c r="A5" s="225" t="s">
        <v>111</v>
      </c>
      <c r="B5" s="151">
        <f>IF(B$3&lt;='OSNOVNI PODACI'!$B$13,'KRITERIJ - FINANCIJSKI TOK'!D6+'STRUKTURA PRIHODA'!D36,0)</f>
        <v>0</v>
      </c>
      <c r="C5" s="151">
        <f>IF(C$3&lt;='OSNOVNI PODACI'!$B$13,'KRITERIJ - FINANCIJSKI TOK'!E6+'STRUKTURA PRIHODA'!E36,0)</f>
        <v>0</v>
      </c>
      <c r="D5" s="151">
        <f>IF(D$3&lt;='OSNOVNI PODACI'!$B$13,'KRITERIJ - FINANCIJSKI TOK'!F6+'STRUKTURA PRIHODA'!F36,0)</f>
        <v>0</v>
      </c>
      <c r="E5" s="151">
        <f>IF(E$3&lt;='OSNOVNI PODACI'!$B$13,'KRITERIJ - FINANCIJSKI TOK'!G6+'STRUKTURA PRIHODA'!G36,0)</f>
        <v>0</v>
      </c>
      <c r="F5" s="151">
        <f>IF(F$3&lt;='OSNOVNI PODACI'!$B$13,'KRITERIJ - FINANCIJSKI TOK'!H6+'STRUKTURA PRIHODA'!H36,0)</f>
        <v>0</v>
      </c>
      <c r="G5" s="151">
        <f>IF(G$3&lt;='OSNOVNI PODACI'!$B$13,'KRITERIJ - FINANCIJSKI TOK'!I6+'STRUKTURA PRIHODA'!I36,0)</f>
        <v>0</v>
      </c>
      <c r="H5" s="151">
        <f>IF(H$3&lt;='OSNOVNI PODACI'!$B$13,'KRITERIJ - FINANCIJSKI TOK'!J6+'STRUKTURA PRIHODA'!J36,0)</f>
        <v>0</v>
      </c>
      <c r="I5" s="151">
        <f>IF(I$3&lt;='OSNOVNI PODACI'!$B$13,'KRITERIJ - FINANCIJSKI TOK'!K6+'STRUKTURA PRIHODA'!K36,0)</f>
        <v>0</v>
      </c>
      <c r="J5" s="151">
        <f>IF(J$3&lt;='OSNOVNI PODACI'!$B$13,'KRITERIJ - FINANCIJSKI TOK'!L6+'STRUKTURA PRIHODA'!L36,0)</f>
        <v>0</v>
      </c>
      <c r="K5" s="151">
        <f>IF(K$3&lt;='OSNOVNI PODACI'!$B$13,'KRITERIJ - FINANCIJSKI TOK'!M6+'STRUKTURA PRIHODA'!M36,0)</f>
        <v>0</v>
      </c>
      <c r="L5" s="151">
        <f>IF(L$3&lt;='OSNOVNI PODACI'!$B$13,'KRITERIJ - FINANCIJSKI TOK'!N6+'STRUKTURA PRIHODA'!N36,0)</f>
        <v>0</v>
      </c>
      <c r="M5" s="151">
        <f>IF(M$3&lt;='OSNOVNI PODACI'!$B$13,'KRITERIJ - FINANCIJSKI TOK'!O6+'STRUKTURA PRIHODA'!O36,0)</f>
        <v>0</v>
      </c>
      <c r="N5" s="151">
        <f>IF(N$3&lt;='OSNOVNI PODACI'!$B$13,'KRITERIJ - FINANCIJSKI TOK'!P6+'STRUKTURA PRIHODA'!P36,0)</f>
        <v>0</v>
      </c>
      <c r="O5" s="151">
        <f>IF(O$3&lt;='OSNOVNI PODACI'!$B$13,'KRITERIJ - FINANCIJSKI TOK'!Q6+'STRUKTURA PRIHODA'!Q36,0)</f>
        <v>0</v>
      </c>
      <c r="P5" s="151">
        <f>IF(P$3&lt;='OSNOVNI PODACI'!$B$13,'KRITERIJ - FINANCIJSKI TOK'!R6+'STRUKTURA PRIHODA'!R36,0)</f>
        <v>0</v>
      </c>
      <c r="Q5" s="151">
        <f>IF(Q$3&lt;='OSNOVNI PODACI'!$B$13,'KRITERIJ - FINANCIJSKI TOK'!S6+'STRUKTURA PRIHODA'!S36,0)</f>
        <v>0</v>
      </c>
      <c r="R5" s="151">
        <f>IF(R$3&lt;='OSNOVNI PODACI'!$B$13,'KRITERIJ - FINANCIJSKI TOK'!T6+'STRUKTURA PRIHODA'!T36,0)</f>
        <v>0</v>
      </c>
      <c r="S5" s="151">
        <f>IF(S$3&lt;='OSNOVNI PODACI'!$B$13,'KRITERIJ - FINANCIJSKI TOK'!U6+'STRUKTURA PRIHODA'!U36,0)</f>
        <v>0</v>
      </c>
      <c r="T5" s="151">
        <f>IF(T$3&lt;='OSNOVNI PODACI'!$B$13,'KRITERIJ - FINANCIJSKI TOK'!V6+'STRUKTURA PRIHODA'!V36,0)</f>
        <v>0</v>
      </c>
      <c r="U5" s="151">
        <f>IF(U$3&lt;='OSNOVNI PODACI'!$B$13,'KRITERIJ - FINANCIJSKI TOK'!W6+'STRUKTURA PRIHODA'!W36,0)</f>
        <v>0</v>
      </c>
    </row>
    <row r="6" spans="1:21" s="12" customFormat="1" ht="12.95" customHeight="1" x14ac:dyDescent="0.2">
      <c r="A6" s="225" t="s">
        <v>144</v>
      </c>
      <c r="B6" s="151">
        <f t="shared" ref="B6:U6" si="1">B7+B8</f>
        <v>0</v>
      </c>
      <c r="C6" s="151">
        <f t="shared" si="1"/>
        <v>0</v>
      </c>
      <c r="D6" s="151">
        <f t="shared" si="1"/>
        <v>0</v>
      </c>
      <c r="E6" s="151">
        <f t="shared" si="1"/>
        <v>0</v>
      </c>
      <c r="F6" s="151">
        <f t="shared" si="1"/>
        <v>0</v>
      </c>
      <c r="G6" s="151">
        <f t="shared" si="1"/>
        <v>0</v>
      </c>
      <c r="H6" s="151">
        <f t="shared" si="1"/>
        <v>0</v>
      </c>
      <c r="I6" s="151">
        <f t="shared" si="1"/>
        <v>0</v>
      </c>
      <c r="J6" s="151">
        <f t="shared" si="1"/>
        <v>0</v>
      </c>
      <c r="K6" s="151">
        <f t="shared" si="1"/>
        <v>0</v>
      </c>
      <c r="L6" s="151">
        <f t="shared" si="1"/>
        <v>0</v>
      </c>
      <c r="M6" s="151">
        <f t="shared" si="1"/>
        <v>0</v>
      </c>
      <c r="N6" s="151">
        <f t="shared" si="1"/>
        <v>0</v>
      </c>
      <c r="O6" s="151">
        <f t="shared" si="1"/>
        <v>0</v>
      </c>
      <c r="P6" s="151">
        <f t="shared" si="1"/>
        <v>0</v>
      </c>
      <c r="Q6" s="151">
        <f t="shared" si="1"/>
        <v>0</v>
      </c>
      <c r="R6" s="151">
        <f t="shared" si="1"/>
        <v>0</v>
      </c>
      <c r="S6" s="151">
        <f t="shared" si="1"/>
        <v>0</v>
      </c>
      <c r="T6" s="151">
        <f t="shared" si="1"/>
        <v>0</v>
      </c>
      <c r="U6" s="151">
        <f t="shared" si="1"/>
        <v>0</v>
      </c>
    </row>
    <row r="7" spans="1:21" s="12" customFormat="1" ht="12.95" customHeight="1" x14ac:dyDescent="0.2">
      <c r="A7" s="225" t="s">
        <v>145</v>
      </c>
      <c r="B7" s="151"/>
      <c r="C7" s="151"/>
      <c r="D7" s="151"/>
      <c r="E7" s="151"/>
      <c r="F7" s="151">
        <f>'KRITERIJ - FINANCIJSKI TOK'!H12</f>
        <v>0</v>
      </c>
      <c r="G7" s="151">
        <f>'KRITERIJ - FINANCIJSKI TOK'!I12</f>
        <v>0</v>
      </c>
      <c r="H7" s="151">
        <f>'KRITERIJ - FINANCIJSKI TOK'!J12</f>
        <v>0</v>
      </c>
      <c r="I7" s="151">
        <f>'KRITERIJ - FINANCIJSKI TOK'!K12</f>
        <v>0</v>
      </c>
      <c r="J7" s="151">
        <f>'KRITERIJ - FINANCIJSKI TOK'!L12</f>
        <v>0</v>
      </c>
      <c r="K7" s="151">
        <f>'KRITERIJ - FINANCIJSKI TOK'!M12</f>
        <v>0</v>
      </c>
      <c r="L7" s="151">
        <f>'KRITERIJ - FINANCIJSKI TOK'!N12</f>
        <v>0</v>
      </c>
      <c r="M7" s="151">
        <f>'KRITERIJ - FINANCIJSKI TOK'!O12</f>
        <v>0</v>
      </c>
      <c r="N7" s="151">
        <f>'KRITERIJ - FINANCIJSKI TOK'!P12</f>
        <v>0</v>
      </c>
      <c r="O7" s="151">
        <f>'KRITERIJ - FINANCIJSKI TOK'!Q12</f>
        <v>0</v>
      </c>
      <c r="P7" s="151">
        <f>'KRITERIJ - FINANCIJSKI TOK'!R12</f>
        <v>0</v>
      </c>
      <c r="Q7" s="151">
        <f>'KRITERIJ - FINANCIJSKI TOK'!S12</f>
        <v>0</v>
      </c>
      <c r="R7" s="151">
        <f>'KRITERIJ - FINANCIJSKI TOK'!T12</f>
        <v>0</v>
      </c>
      <c r="S7" s="151">
        <f>'KRITERIJ - FINANCIJSKI TOK'!U12</f>
        <v>0</v>
      </c>
      <c r="T7" s="151">
        <f>'KRITERIJ - FINANCIJSKI TOK'!V12</f>
        <v>0</v>
      </c>
      <c r="U7" s="151">
        <f>'KRITERIJ - FINANCIJSKI TOK'!W12</f>
        <v>0</v>
      </c>
    </row>
    <row r="8" spans="1:21" s="12" customFormat="1" ht="12.95" customHeight="1" x14ac:dyDescent="0.2">
      <c r="A8" s="225" t="s">
        <v>146</v>
      </c>
      <c r="B8" s="151"/>
      <c r="C8" s="151"/>
      <c r="D8" s="151"/>
      <c r="E8" s="151"/>
      <c r="F8" s="151">
        <f>'KRITERIJ - FINANCIJSKI TOK'!H13</f>
        <v>0</v>
      </c>
      <c r="G8" s="151">
        <f>'KRITERIJ - FINANCIJSKI TOK'!I13</f>
        <v>0</v>
      </c>
      <c r="H8" s="151">
        <f>'KRITERIJ - FINANCIJSKI TOK'!J13</f>
        <v>0</v>
      </c>
      <c r="I8" s="151">
        <f>'KRITERIJ - FINANCIJSKI TOK'!K13</f>
        <v>0</v>
      </c>
      <c r="J8" s="151">
        <f>'KRITERIJ - FINANCIJSKI TOK'!L13</f>
        <v>0</v>
      </c>
      <c r="K8" s="151">
        <f>'KRITERIJ - FINANCIJSKI TOK'!M13</f>
        <v>0</v>
      </c>
      <c r="L8" s="151">
        <f>'KRITERIJ - FINANCIJSKI TOK'!N13</f>
        <v>0</v>
      </c>
      <c r="M8" s="151">
        <f>'KRITERIJ - FINANCIJSKI TOK'!O13</f>
        <v>0</v>
      </c>
      <c r="N8" s="151">
        <f>'KRITERIJ - FINANCIJSKI TOK'!P13</f>
        <v>0</v>
      </c>
      <c r="O8" s="151">
        <f>'KRITERIJ - FINANCIJSKI TOK'!Q13</f>
        <v>0</v>
      </c>
      <c r="P8" s="151">
        <f>'KRITERIJ - FINANCIJSKI TOK'!R13</f>
        <v>0</v>
      </c>
      <c r="Q8" s="151">
        <f>'KRITERIJ - FINANCIJSKI TOK'!S13</f>
        <v>0</v>
      </c>
      <c r="R8" s="151">
        <f>'KRITERIJ - FINANCIJSKI TOK'!T13</f>
        <v>0</v>
      </c>
      <c r="S8" s="151">
        <f>'KRITERIJ - FINANCIJSKI TOK'!U13</f>
        <v>0</v>
      </c>
      <c r="T8" s="151">
        <f>'KRITERIJ - FINANCIJSKI TOK'!V13</f>
        <v>0</v>
      </c>
      <c r="U8" s="151">
        <f>'KRITERIJ - FINANCIJSKI TOK'!W13</f>
        <v>0</v>
      </c>
    </row>
    <row r="9" spans="1:21" s="12" customFormat="1" ht="12.95" customHeight="1" x14ac:dyDescent="0.2">
      <c r="A9" s="225" t="s">
        <v>341</v>
      </c>
      <c r="B9" s="252">
        <f>'KRITERIJ - FINANCIJSKI TOK'!D14</f>
        <v>0</v>
      </c>
      <c r="C9" s="252">
        <f>'KRITERIJ - FINANCIJSKI TOK'!E14</f>
        <v>0</v>
      </c>
      <c r="D9" s="252">
        <f>'KRITERIJ - FINANCIJSKI TOK'!F14</f>
        <v>0</v>
      </c>
      <c r="E9" s="252">
        <f>'KRITERIJ - FINANCIJSKI TOK'!G14</f>
        <v>0</v>
      </c>
      <c r="F9" s="252">
        <f>'KRITERIJ - FINANCIJSKI TOK'!H14</f>
        <v>0</v>
      </c>
      <c r="G9" s="252">
        <f>'KRITERIJ - FINANCIJSKI TOK'!I14</f>
        <v>0</v>
      </c>
      <c r="H9" s="252">
        <f>'KRITERIJ - FINANCIJSKI TOK'!J14</f>
        <v>0</v>
      </c>
      <c r="I9" s="252">
        <f>'KRITERIJ - FINANCIJSKI TOK'!K14</f>
        <v>0</v>
      </c>
      <c r="J9" s="252">
        <f>'KRITERIJ - FINANCIJSKI TOK'!L14</f>
        <v>0</v>
      </c>
      <c r="K9" s="252">
        <f>'KRITERIJ - FINANCIJSKI TOK'!M14</f>
        <v>0</v>
      </c>
      <c r="L9" s="252">
        <f>'KRITERIJ - FINANCIJSKI TOK'!N14</f>
        <v>0</v>
      </c>
      <c r="M9" s="252">
        <f>'KRITERIJ - FINANCIJSKI TOK'!O14</f>
        <v>0</v>
      </c>
      <c r="N9" s="252">
        <f>'KRITERIJ - FINANCIJSKI TOK'!P14</f>
        <v>0</v>
      </c>
      <c r="O9" s="252">
        <f>'KRITERIJ - FINANCIJSKI TOK'!Q14</f>
        <v>0</v>
      </c>
      <c r="P9" s="252">
        <f>'KRITERIJ - FINANCIJSKI TOK'!R14</f>
        <v>0</v>
      </c>
      <c r="Q9" s="252">
        <f>'KRITERIJ - FINANCIJSKI TOK'!S14</f>
        <v>0</v>
      </c>
      <c r="R9" s="252">
        <f>'KRITERIJ - FINANCIJSKI TOK'!T14</f>
        <v>0</v>
      </c>
      <c r="S9" s="252">
        <f>'KRITERIJ - FINANCIJSKI TOK'!U14</f>
        <v>0</v>
      </c>
      <c r="T9" s="252">
        <f>'KRITERIJ - FINANCIJSKI TOK'!V14</f>
        <v>0</v>
      </c>
      <c r="U9" s="252">
        <f>'KRITERIJ - FINANCIJSKI TOK'!W14</f>
        <v>0</v>
      </c>
    </row>
    <row r="10" spans="1:21" s="12" customFormat="1" ht="12.95" customHeight="1" x14ac:dyDescent="0.2">
      <c r="A10" s="225" t="s">
        <v>197</v>
      </c>
      <c r="B10" s="252">
        <f>'KRITERIJ - FINANCIJSKI TOK'!D15</f>
        <v>0</v>
      </c>
      <c r="C10" s="252">
        <f>'KRITERIJ - FINANCIJSKI TOK'!E15</f>
        <v>0</v>
      </c>
      <c r="D10" s="252">
        <f>'KRITERIJ - FINANCIJSKI TOK'!F15</f>
        <v>0</v>
      </c>
      <c r="E10" s="252">
        <f>'KRITERIJ - FINANCIJSKI TOK'!G15</f>
        <v>0</v>
      </c>
      <c r="F10" s="252">
        <f>'KRITERIJ - FINANCIJSKI TOK'!H15</f>
        <v>0</v>
      </c>
      <c r="G10" s="252">
        <f>'KRITERIJ - FINANCIJSKI TOK'!I15</f>
        <v>0</v>
      </c>
      <c r="H10" s="252">
        <f>'KRITERIJ - FINANCIJSKI TOK'!J15</f>
        <v>0</v>
      </c>
      <c r="I10" s="252">
        <f>'KRITERIJ - FINANCIJSKI TOK'!K15</f>
        <v>0</v>
      </c>
      <c r="J10" s="252">
        <f>'KRITERIJ - FINANCIJSKI TOK'!L15</f>
        <v>0</v>
      </c>
      <c r="K10" s="252">
        <f>'KRITERIJ - FINANCIJSKI TOK'!M15</f>
        <v>0</v>
      </c>
      <c r="L10" s="252">
        <f>'KRITERIJ - FINANCIJSKI TOK'!N15</f>
        <v>0</v>
      </c>
      <c r="M10" s="252">
        <f>'KRITERIJ - FINANCIJSKI TOK'!O15</f>
        <v>0</v>
      </c>
      <c r="N10" s="252">
        <f>'KRITERIJ - FINANCIJSKI TOK'!P15</f>
        <v>0</v>
      </c>
      <c r="O10" s="252">
        <f>'KRITERIJ - FINANCIJSKI TOK'!Q15</f>
        <v>0</v>
      </c>
      <c r="P10" s="252">
        <f>'KRITERIJ - FINANCIJSKI TOK'!R15</f>
        <v>0</v>
      </c>
      <c r="Q10" s="252">
        <f>'KRITERIJ - FINANCIJSKI TOK'!S15</f>
        <v>0</v>
      </c>
      <c r="R10" s="252">
        <f>'KRITERIJ - FINANCIJSKI TOK'!T15</f>
        <v>0</v>
      </c>
      <c r="S10" s="252">
        <f>'KRITERIJ - FINANCIJSKI TOK'!U15</f>
        <v>0</v>
      </c>
      <c r="T10" s="252">
        <f>'KRITERIJ - FINANCIJSKI TOK'!V15</f>
        <v>0</v>
      </c>
      <c r="U10" s="252">
        <f>'KRITERIJ - FINANCIJSKI TOK'!W15</f>
        <v>0</v>
      </c>
    </row>
    <row r="11" spans="1:21" s="12" customFormat="1" ht="12.95" customHeight="1" x14ac:dyDescent="0.2">
      <c r="A11" s="224" t="s">
        <v>131</v>
      </c>
      <c r="B11" s="151">
        <f>SUM(B12:B17)</f>
        <v>0</v>
      </c>
      <c r="C11" s="151">
        <f t="shared" ref="C11:L11" si="2">SUM(C12:C17)</f>
        <v>0</v>
      </c>
      <c r="D11" s="151">
        <f t="shared" si="2"/>
        <v>0</v>
      </c>
      <c r="E11" s="151">
        <f t="shared" si="2"/>
        <v>0</v>
      </c>
      <c r="F11" s="151">
        <f t="shared" si="2"/>
        <v>0</v>
      </c>
      <c r="G11" s="151">
        <f t="shared" si="2"/>
        <v>0</v>
      </c>
      <c r="H11" s="151">
        <f t="shared" si="2"/>
        <v>0</v>
      </c>
      <c r="I11" s="151">
        <f t="shared" si="2"/>
        <v>0</v>
      </c>
      <c r="J11" s="151">
        <f t="shared" si="2"/>
        <v>0</v>
      </c>
      <c r="K11" s="151">
        <f t="shared" si="2"/>
        <v>0</v>
      </c>
      <c r="L11" s="151">
        <f t="shared" si="2"/>
        <v>0</v>
      </c>
      <c r="M11" s="151">
        <f t="shared" ref="M11:U11" si="3">SUM(M12:M17)</f>
        <v>0</v>
      </c>
      <c r="N11" s="151">
        <f t="shared" si="3"/>
        <v>0</v>
      </c>
      <c r="O11" s="151">
        <f t="shared" si="3"/>
        <v>0</v>
      </c>
      <c r="P11" s="151">
        <f t="shared" si="3"/>
        <v>0</v>
      </c>
      <c r="Q11" s="151">
        <f t="shared" si="3"/>
        <v>0</v>
      </c>
      <c r="R11" s="151">
        <f t="shared" si="3"/>
        <v>0</v>
      </c>
      <c r="S11" s="151">
        <f t="shared" si="3"/>
        <v>0</v>
      </c>
      <c r="T11" s="151">
        <f t="shared" si="3"/>
        <v>0</v>
      </c>
      <c r="U11" s="151">
        <f t="shared" si="3"/>
        <v>0</v>
      </c>
    </row>
    <row r="12" spans="1:21" s="12" customFormat="1" ht="12.95" customHeight="1" x14ac:dyDescent="0.2">
      <c r="A12" s="225" t="s">
        <v>172</v>
      </c>
      <c r="B12" s="151">
        <f>'KRITERIJ - FINANCIJSKI TOK'!D18</f>
        <v>0</v>
      </c>
      <c r="C12" s="151">
        <f>'KRITERIJ - FINANCIJSKI TOK'!E18</f>
        <v>0</v>
      </c>
      <c r="D12" s="151">
        <f>'KRITERIJ - FINANCIJSKI TOK'!F18</f>
        <v>0</v>
      </c>
      <c r="E12" s="151">
        <f>'KRITERIJ - FINANCIJSKI TOK'!G18</f>
        <v>0</v>
      </c>
      <c r="F12" s="151">
        <f>'KRITERIJ - FINANCIJSKI TOK'!H18</f>
        <v>0</v>
      </c>
      <c r="G12" s="151">
        <f>'KRITERIJ - FINANCIJSKI TOK'!I18</f>
        <v>0</v>
      </c>
      <c r="H12" s="151">
        <f>'KRITERIJ - FINANCIJSKI TOK'!J18</f>
        <v>0</v>
      </c>
      <c r="I12" s="151">
        <f>'KRITERIJ - FINANCIJSKI TOK'!K18</f>
        <v>0</v>
      </c>
      <c r="J12" s="151">
        <f>'KRITERIJ - FINANCIJSKI TOK'!L18</f>
        <v>0</v>
      </c>
      <c r="K12" s="151">
        <f>'KRITERIJ - FINANCIJSKI TOK'!M18</f>
        <v>0</v>
      </c>
      <c r="L12" s="151">
        <f>'KRITERIJ - FINANCIJSKI TOK'!N18</f>
        <v>0</v>
      </c>
      <c r="M12" s="151">
        <f>'KRITERIJ - FINANCIJSKI TOK'!O18</f>
        <v>0</v>
      </c>
      <c r="N12" s="151">
        <f>'KRITERIJ - FINANCIJSKI TOK'!P18</f>
        <v>0</v>
      </c>
      <c r="O12" s="151">
        <f>'KRITERIJ - FINANCIJSKI TOK'!Q18</f>
        <v>0</v>
      </c>
      <c r="P12" s="151">
        <f>'KRITERIJ - FINANCIJSKI TOK'!R18</f>
        <v>0</v>
      </c>
      <c r="Q12" s="151">
        <f>'KRITERIJ - FINANCIJSKI TOK'!S18</f>
        <v>0</v>
      </c>
      <c r="R12" s="151">
        <f>'KRITERIJ - FINANCIJSKI TOK'!T18</f>
        <v>0</v>
      </c>
      <c r="S12" s="151">
        <f>'KRITERIJ - FINANCIJSKI TOK'!U18</f>
        <v>0</v>
      </c>
      <c r="T12" s="151">
        <f>'KRITERIJ - FINANCIJSKI TOK'!V18</f>
        <v>0</v>
      </c>
      <c r="U12" s="151">
        <f>'KRITERIJ - FINANCIJSKI TOK'!W18</f>
        <v>0</v>
      </c>
    </row>
    <row r="13" spans="1:21" s="12" customFormat="1" ht="12.95" customHeight="1" x14ac:dyDescent="0.2">
      <c r="A13" s="226" t="s">
        <v>173</v>
      </c>
      <c r="B13" s="151">
        <f>'KRITERIJ - FINANCIJSKI TOK'!D19</f>
        <v>0</v>
      </c>
      <c r="C13" s="151">
        <f>'KRITERIJ - FINANCIJSKI TOK'!E19</f>
        <v>0</v>
      </c>
      <c r="D13" s="151">
        <f>'KRITERIJ - FINANCIJSKI TOK'!F19</f>
        <v>0</v>
      </c>
      <c r="E13" s="151">
        <f>'KRITERIJ - FINANCIJSKI TOK'!G19</f>
        <v>0</v>
      </c>
      <c r="F13" s="151">
        <f>'KRITERIJ - FINANCIJSKI TOK'!H19</f>
        <v>0</v>
      </c>
      <c r="G13" s="151">
        <f>'KRITERIJ - FINANCIJSKI TOK'!I19</f>
        <v>0</v>
      </c>
      <c r="H13" s="151">
        <f>'KRITERIJ - FINANCIJSKI TOK'!J19</f>
        <v>0</v>
      </c>
      <c r="I13" s="151">
        <f>'KRITERIJ - FINANCIJSKI TOK'!K19</f>
        <v>0</v>
      </c>
      <c r="J13" s="151">
        <f>'KRITERIJ - FINANCIJSKI TOK'!L19</f>
        <v>0</v>
      </c>
      <c r="K13" s="151">
        <f>'KRITERIJ - FINANCIJSKI TOK'!M19</f>
        <v>0</v>
      </c>
      <c r="L13" s="151">
        <f>'KRITERIJ - FINANCIJSKI TOK'!N19</f>
        <v>0</v>
      </c>
      <c r="M13" s="151">
        <f>'KRITERIJ - FINANCIJSKI TOK'!O19</f>
        <v>0</v>
      </c>
      <c r="N13" s="151">
        <f>'KRITERIJ - FINANCIJSKI TOK'!P19</f>
        <v>0</v>
      </c>
      <c r="O13" s="151">
        <f>'KRITERIJ - FINANCIJSKI TOK'!Q19</f>
        <v>0</v>
      </c>
      <c r="P13" s="151">
        <f>'KRITERIJ - FINANCIJSKI TOK'!R19</f>
        <v>0</v>
      </c>
      <c r="Q13" s="151">
        <f>'KRITERIJ - FINANCIJSKI TOK'!S19</f>
        <v>0</v>
      </c>
      <c r="R13" s="151">
        <f>'KRITERIJ - FINANCIJSKI TOK'!T19</f>
        <v>0</v>
      </c>
      <c r="S13" s="151">
        <f>'KRITERIJ - FINANCIJSKI TOK'!U19</f>
        <v>0</v>
      </c>
      <c r="T13" s="151">
        <f>'KRITERIJ - FINANCIJSKI TOK'!V19</f>
        <v>0</v>
      </c>
      <c r="U13" s="151">
        <f>'KRITERIJ - FINANCIJSKI TOK'!W19</f>
        <v>0</v>
      </c>
    </row>
    <row r="14" spans="1:21" s="12" customFormat="1" ht="12.95" customHeight="1" x14ac:dyDescent="0.2">
      <c r="A14" s="226" t="s">
        <v>174</v>
      </c>
      <c r="B14" s="151">
        <f>'KRITERIJ - FINANCIJSKI TOK'!D20</f>
        <v>0</v>
      </c>
      <c r="C14" s="151">
        <f>'KRITERIJ - FINANCIJSKI TOK'!E20</f>
        <v>0</v>
      </c>
      <c r="D14" s="151">
        <f>'KRITERIJ - FINANCIJSKI TOK'!F20</f>
        <v>0</v>
      </c>
      <c r="E14" s="151">
        <f>'KRITERIJ - FINANCIJSKI TOK'!G20</f>
        <v>0</v>
      </c>
      <c r="F14" s="151">
        <f>'KRITERIJ - FINANCIJSKI TOK'!H20</f>
        <v>0</v>
      </c>
      <c r="G14" s="151">
        <f>'KRITERIJ - FINANCIJSKI TOK'!I20</f>
        <v>0</v>
      </c>
      <c r="H14" s="151">
        <f>'KRITERIJ - FINANCIJSKI TOK'!J20</f>
        <v>0</v>
      </c>
      <c r="I14" s="151">
        <f>'KRITERIJ - FINANCIJSKI TOK'!K20</f>
        <v>0</v>
      </c>
      <c r="J14" s="151">
        <f>'KRITERIJ - FINANCIJSKI TOK'!L20</f>
        <v>0</v>
      </c>
      <c r="K14" s="151">
        <f>'KRITERIJ - FINANCIJSKI TOK'!M20</f>
        <v>0</v>
      </c>
      <c r="L14" s="151">
        <f>'KRITERIJ - FINANCIJSKI TOK'!N20</f>
        <v>0</v>
      </c>
      <c r="M14" s="151">
        <f>'KRITERIJ - FINANCIJSKI TOK'!O20</f>
        <v>0</v>
      </c>
      <c r="N14" s="151">
        <f>'KRITERIJ - FINANCIJSKI TOK'!P20</f>
        <v>0</v>
      </c>
      <c r="O14" s="151">
        <f>'KRITERIJ - FINANCIJSKI TOK'!Q20</f>
        <v>0</v>
      </c>
      <c r="P14" s="151">
        <f>'KRITERIJ - FINANCIJSKI TOK'!R20</f>
        <v>0</v>
      </c>
      <c r="Q14" s="151">
        <f>'KRITERIJ - FINANCIJSKI TOK'!S20</f>
        <v>0</v>
      </c>
      <c r="R14" s="151">
        <f>'KRITERIJ - FINANCIJSKI TOK'!T20</f>
        <v>0</v>
      </c>
      <c r="S14" s="151">
        <f>'KRITERIJ - FINANCIJSKI TOK'!U20</f>
        <v>0</v>
      </c>
      <c r="T14" s="151">
        <f>'KRITERIJ - FINANCIJSKI TOK'!V20</f>
        <v>0</v>
      </c>
      <c r="U14" s="151">
        <f>'KRITERIJ - FINANCIJSKI TOK'!W20</f>
        <v>0</v>
      </c>
    </row>
    <row r="15" spans="1:21" s="12" customFormat="1" x14ac:dyDescent="0.2">
      <c r="A15" s="225" t="s">
        <v>198</v>
      </c>
      <c r="B15" s="151">
        <f>'KRITERIJ - FINANCIJSKI TOK'!D21</f>
        <v>0</v>
      </c>
      <c r="C15" s="151">
        <f>'KRITERIJ - FINANCIJSKI TOK'!E21</f>
        <v>0</v>
      </c>
      <c r="D15" s="151">
        <f>'KRITERIJ - FINANCIJSKI TOK'!F21</f>
        <v>0</v>
      </c>
      <c r="E15" s="151">
        <f>'KRITERIJ - FINANCIJSKI TOK'!G21</f>
        <v>0</v>
      </c>
      <c r="F15" s="151">
        <f>'KRITERIJ - FINANCIJSKI TOK'!H21</f>
        <v>0</v>
      </c>
      <c r="G15" s="151">
        <f>'KRITERIJ - FINANCIJSKI TOK'!I21</f>
        <v>0</v>
      </c>
      <c r="H15" s="151">
        <f>'KRITERIJ - FINANCIJSKI TOK'!J21</f>
        <v>0</v>
      </c>
      <c r="I15" s="151">
        <f>'KRITERIJ - FINANCIJSKI TOK'!K21</f>
        <v>0</v>
      </c>
      <c r="J15" s="151">
        <f>'KRITERIJ - FINANCIJSKI TOK'!L21</f>
        <v>0</v>
      </c>
      <c r="K15" s="151">
        <f>'KRITERIJ - FINANCIJSKI TOK'!M21</f>
        <v>0</v>
      </c>
      <c r="L15" s="151">
        <f>'KRITERIJ - FINANCIJSKI TOK'!N21</f>
        <v>0</v>
      </c>
      <c r="M15" s="151">
        <f>'KRITERIJ - FINANCIJSKI TOK'!O21</f>
        <v>0</v>
      </c>
      <c r="N15" s="151">
        <f>'KRITERIJ - FINANCIJSKI TOK'!P21</f>
        <v>0</v>
      </c>
      <c r="O15" s="151">
        <f>'KRITERIJ - FINANCIJSKI TOK'!Q21</f>
        <v>0</v>
      </c>
      <c r="P15" s="151">
        <f>'KRITERIJ - FINANCIJSKI TOK'!R21</f>
        <v>0</v>
      </c>
      <c r="Q15" s="151">
        <f>'KRITERIJ - FINANCIJSKI TOK'!S21</f>
        <v>0</v>
      </c>
      <c r="R15" s="151">
        <f>'KRITERIJ - FINANCIJSKI TOK'!T21</f>
        <v>0</v>
      </c>
      <c r="S15" s="151">
        <f>'KRITERIJ - FINANCIJSKI TOK'!U21</f>
        <v>0</v>
      </c>
      <c r="T15" s="151">
        <f>'KRITERIJ - FINANCIJSKI TOK'!V21</f>
        <v>0</v>
      </c>
      <c r="U15" s="151">
        <f>'KRITERIJ - FINANCIJSKI TOK'!W21</f>
        <v>0</v>
      </c>
    </row>
    <row r="16" spans="1:21" s="12" customFormat="1" ht="12.95" customHeight="1" x14ac:dyDescent="0.2">
      <c r="A16" s="225" t="s">
        <v>175</v>
      </c>
      <c r="B16" s="151">
        <f>'KRITERIJ - FINANCIJSKI TOK'!D22</f>
        <v>0</v>
      </c>
      <c r="C16" s="151">
        <f>'KRITERIJ - FINANCIJSKI TOK'!E22</f>
        <v>0</v>
      </c>
      <c r="D16" s="151">
        <f>'KRITERIJ - FINANCIJSKI TOK'!F22</f>
        <v>0</v>
      </c>
      <c r="E16" s="151">
        <f>'KRITERIJ - FINANCIJSKI TOK'!G22</f>
        <v>0</v>
      </c>
      <c r="F16" s="151">
        <f>'KRITERIJ - FINANCIJSKI TOK'!H22</f>
        <v>0</v>
      </c>
      <c r="G16" s="151">
        <f>'KRITERIJ - FINANCIJSKI TOK'!I22</f>
        <v>0</v>
      </c>
      <c r="H16" s="151">
        <f>'KRITERIJ - FINANCIJSKI TOK'!J22</f>
        <v>0</v>
      </c>
      <c r="I16" s="151">
        <f>'KRITERIJ - FINANCIJSKI TOK'!K22</f>
        <v>0</v>
      </c>
      <c r="J16" s="151">
        <f>'KRITERIJ - FINANCIJSKI TOK'!L22</f>
        <v>0</v>
      </c>
      <c r="K16" s="151">
        <f>'KRITERIJ - FINANCIJSKI TOK'!M22</f>
        <v>0</v>
      </c>
      <c r="L16" s="151">
        <f>'KRITERIJ - FINANCIJSKI TOK'!N22</f>
        <v>0</v>
      </c>
      <c r="M16" s="151">
        <f>'KRITERIJ - FINANCIJSKI TOK'!O22</f>
        <v>0</v>
      </c>
      <c r="N16" s="151">
        <f>'KRITERIJ - FINANCIJSKI TOK'!P22</f>
        <v>0</v>
      </c>
      <c r="O16" s="151">
        <f>'KRITERIJ - FINANCIJSKI TOK'!Q22</f>
        <v>0</v>
      </c>
      <c r="P16" s="151">
        <f>'KRITERIJ - FINANCIJSKI TOK'!R22</f>
        <v>0</v>
      </c>
      <c r="Q16" s="151">
        <f>'KRITERIJ - FINANCIJSKI TOK'!S22</f>
        <v>0</v>
      </c>
      <c r="R16" s="151">
        <f>'KRITERIJ - FINANCIJSKI TOK'!T22</f>
        <v>0</v>
      </c>
      <c r="S16" s="151">
        <f>'KRITERIJ - FINANCIJSKI TOK'!U22</f>
        <v>0</v>
      </c>
      <c r="T16" s="151">
        <f>'KRITERIJ - FINANCIJSKI TOK'!V22</f>
        <v>0</v>
      </c>
      <c r="U16" s="151">
        <f>'KRITERIJ - FINANCIJSKI TOK'!W22</f>
        <v>0</v>
      </c>
    </row>
    <row r="17" spans="1:22" s="12" customFormat="1" ht="12.95" customHeight="1" x14ac:dyDescent="0.2">
      <c r="A17" s="225" t="s">
        <v>176</v>
      </c>
      <c r="B17" s="151">
        <f>'KRITERIJ - FINANCIJSKI TOK'!D23</f>
        <v>0</v>
      </c>
      <c r="C17" s="151">
        <f>'KRITERIJ - FINANCIJSKI TOK'!E23</f>
        <v>0</v>
      </c>
      <c r="D17" s="151">
        <f>'KRITERIJ - FINANCIJSKI TOK'!F23</f>
        <v>0</v>
      </c>
      <c r="E17" s="151">
        <f>'KRITERIJ - FINANCIJSKI TOK'!G23</f>
        <v>0</v>
      </c>
      <c r="F17" s="151">
        <f>'KRITERIJ - FINANCIJSKI TOK'!H23</f>
        <v>0</v>
      </c>
      <c r="G17" s="151">
        <f>'KRITERIJ - FINANCIJSKI TOK'!I23</f>
        <v>0</v>
      </c>
      <c r="H17" s="151">
        <f>'KRITERIJ - FINANCIJSKI TOK'!J23</f>
        <v>0</v>
      </c>
      <c r="I17" s="151">
        <f>'KRITERIJ - FINANCIJSKI TOK'!K23</f>
        <v>0</v>
      </c>
      <c r="J17" s="151">
        <f>'KRITERIJ - FINANCIJSKI TOK'!L23</f>
        <v>0</v>
      </c>
      <c r="K17" s="151">
        <f>'KRITERIJ - FINANCIJSKI TOK'!M23</f>
        <v>0</v>
      </c>
      <c r="L17" s="151">
        <f>'KRITERIJ - FINANCIJSKI TOK'!N23</f>
        <v>0</v>
      </c>
      <c r="M17" s="151">
        <f>'KRITERIJ - FINANCIJSKI TOK'!O23</f>
        <v>0</v>
      </c>
      <c r="N17" s="151">
        <f>'KRITERIJ - FINANCIJSKI TOK'!P23</f>
        <v>0</v>
      </c>
      <c r="O17" s="151">
        <f>'KRITERIJ - FINANCIJSKI TOK'!Q23</f>
        <v>0</v>
      </c>
      <c r="P17" s="151">
        <f>'KRITERIJ - FINANCIJSKI TOK'!R23</f>
        <v>0</v>
      </c>
      <c r="Q17" s="151">
        <f>'KRITERIJ - FINANCIJSKI TOK'!S23</f>
        <v>0</v>
      </c>
      <c r="R17" s="151">
        <f>'KRITERIJ - FINANCIJSKI TOK'!T23</f>
        <v>0</v>
      </c>
      <c r="S17" s="151">
        <f>'KRITERIJ - FINANCIJSKI TOK'!U23</f>
        <v>0</v>
      </c>
      <c r="T17" s="151">
        <f>'KRITERIJ - FINANCIJSKI TOK'!V23</f>
        <v>0</v>
      </c>
      <c r="U17" s="151">
        <f>'KRITERIJ - FINANCIJSKI TOK'!W23</f>
        <v>0</v>
      </c>
    </row>
    <row r="18" spans="1:22" s="12" customFormat="1" ht="12.95" customHeight="1" x14ac:dyDescent="0.2">
      <c r="A18" s="224" t="s">
        <v>141</v>
      </c>
      <c r="B18" s="151">
        <f t="shared" ref="B18:U18" si="4">B4-B11</f>
        <v>0</v>
      </c>
      <c r="C18" s="151">
        <f t="shared" si="4"/>
        <v>0</v>
      </c>
      <c r="D18" s="151">
        <f t="shared" si="4"/>
        <v>0</v>
      </c>
      <c r="E18" s="151">
        <f t="shared" si="4"/>
        <v>0</v>
      </c>
      <c r="F18" s="151">
        <f t="shared" si="4"/>
        <v>0</v>
      </c>
      <c r="G18" s="151">
        <f t="shared" si="4"/>
        <v>0</v>
      </c>
      <c r="H18" s="151">
        <f t="shared" si="4"/>
        <v>0</v>
      </c>
      <c r="I18" s="151">
        <f t="shared" si="4"/>
        <v>0</v>
      </c>
      <c r="J18" s="151">
        <f t="shared" si="4"/>
        <v>0</v>
      </c>
      <c r="K18" s="151">
        <f t="shared" si="4"/>
        <v>0</v>
      </c>
      <c r="L18" s="151">
        <f t="shared" si="4"/>
        <v>0</v>
      </c>
      <c r="M18" s="151">
        <f t="shared" si="4"/>
        <v>0</v>
      </c>
      <c r="N18" s="151">
        <f t="shared" si="4"/>
        <v>0</v>
      </c>
      <c r="O18" s="151">
        <f t="shared" si="4"/>
        <v>0</v>
      </c>
      <c r="P18" s="151">
        <f t="shared" si="4"/>
        <v>0</v>
      </c>
      <c r="Q18" s="151">
        <f t="shared" si="4"/>
        <v>0</v>
      </c>
      <c r="R18" s="151">
        <f t="shared" si="4"/>
        <v>0</v>
      </c>
      <c r="S18" s="151">
        <f t="shared" si="4"/>
        <v>0</v>
      </c>
      <c r="T18" s="151">
        <f t="shared" si="4"/>
        <v>0</v>
      </c>
      <c r="U18" s="151">
        <f t="shared" si="4"/>
        <v>0</v>
      </c>
    </row>
    <row r="19" spans="1:22" s="12" customFormat="1" ht="12.95" customHeight="1" x14ac:dyDescent="0.2">
      <c r="A19" s="224" t="s">
        <v>142</v>
      </c>
      <c r="B19" s="151">
        <f>B18</f>
        <v>0</v>
      </c>
      <c r="C19" s="151">
        <f>B19+C18</f>
        <v>0</v>
      </c>
      <c r="D19" s="151">
        <f>C19+D18</f>
        <v>0</v>
      </c>
      <c r="E19" s="151">
        <f>D19+E18</f>
        <v>0</v>
      </c>
      <c r="F19" s="151">
        <f>E19+F18</f>
        <v>0</v>
      </c>
      <c r="G19" s="151">
        <f>IF(G3&lt;='OSNOVNI PODACI'!$B$13,F19+G18,0)</f>
        <v>0</v>
      </c>
      <c r="H19" s="151">
        <f>IF(H3&lt;='OSNOVNI PODACI'!$B$13,G19+H18,0)</f>
        <v>0</v>
      </c>
      <c r="I19" s="151">
        <f>IF(I3&lt;='OSNOVNI PODACI'!$B$13,H19+I18,0)</f>
        <v>0</v>
      </c>
      <c r="J19" s="151">
        <f>IF(J3&lt;='OSNOVNI PODACI'!$B$13,I19+J18,0)</f>
        <v>0</v>
      </c>
      <c r="K19" s="151">
        <f>IF(K3&lt;='OSNOVNI PODACI'!$B$13,J19+K18,0)</f>
        <v>0</v>
      </c>
      <c r="L19" s="151">
        <f>IF(L3&lt;='OSNOVNI PODACI'!$B$13,K19+L18,0)</f>
        <v>0</v>
      </c>
      <c r="M19" s="151">
        <f>IF(M3&lt;='OSNOVNI PODACI'!$B$13,L19+M18,0)</f>
        <v>0</v>
      </c>
      <c r="N19" s="151">
        <f>IF(N3&lt;='OSNOVNI PODACI'!$B$13,M19+N18,0)</f>
        <v>0</v>
      </c>
      <c r="O19" s="151">
        <f>IF(O3&lt;='OSNOVNI PODACI'!$B$13,N19+O18,0)</f>
        <v>0</v>
      </c>
      <c r="P19" s="151">
        <f>IF(P3&lt;='OSNOVNI PODACI'!$B$13,O19+P18,0)</f>
        <v>0</v>
      </c>
      <c r="Q19" s="151">
        <f>IF(Q3&lt;='OSNOVNI PODACI'!$B$13,P19+Q18,0)</f>
        <v>0</v>
      </c>
      <c r="R19" s="151">
        <f>IF(R3&lt;='OSNOVNI PODACI'!$B$13,Q19+R18,0)</f>
        <v>0</v>
      </c>
      <c r="S19" s="151">
        <f>IF(S3&lt;='OSNOVNI PODACI'!$B$13,R19+S18,0)</f>
        <v>0</v>
      </c>
      <c r="T19" s="151">
        <f>IF(T3&lt;='OSNOVNI PODACI'!$B$13,S19+T18,0)</f>
        <v>0</v>
      </c>
      <c r="U19" s="151">
        <f>IF(U3&lt;='OSNOVNI PODACI'!$B$13,T19+U18,0)</f>
        <v>0</v>
      </c>
    </row>
    <row r="20" spans="1:22" ht="15.75" hidden="1" customHeight="1" x14ac:dyDescent="0.2">
      <c r="A20" s="144" t="s">
        <v>0</v>
      </c>
      <c r="B20" s="152"/>
      <c r="C20" s="31"/>
      <c r="D20" s="31" t="e">
        <f>IRR(B18:D18)</f>
        <v>#NUM!</v>
      </c>
      <c r="E20" s="31" t="e">
        <f>IRR(B18:E18)</f>
        <v>#NUM!</v>
      </c>
      <c r="F20" s="31" t="e">
        <f>IRR(B18:F18)</f>
        <v>#NUM!</v>
      </c>
      <c r="G20" s="31" t="e">
        <f>IRR(B18:G18)</f>
        <v>#NUM!</v>
      </c>
      <c r="H20" s="31" t="e">
        <f>IRR(B18:H18)</f>
        <v>#NUM!</v>
      </c>
      <c r="I20" s="31" t="e">
        <f>IRR(B18:I18)</f>
        <v>#NUM!</v>
      </c>
      <c r="J20" s="31" t="e">
        <f>IRR(B18:J18)</f>
        <v>#NUM!</v>
      </c>
      <c r="K20" s="31" t="e">
        <f>IRR(B18:K18)</f>
        <v>#NUM!</v>
      </c>
      <c r="L20" s="31" t="e">
        <f>IRR(B18:L18)</f>
        <v>#NUM!</v>
      </c>
      <c r="M20" s="31" t="e">
        <f>IRR(B18:M18)</f>
        <v>#NUM!</v>
      </c>
      <c r="N20" s="31" t="e">
        <f>IRR(B18:N18)</f>
        <v>#NUM!</v>
      </c>
      <c r="O20" s="31" t="e">
        <f>IRR(B18:O18)</f>
        <v>#NUM!</v>
      </c>
      <c r="P20" s="31" t="e">
        <f>IRR(B18:P18)</f>
        <v>#NUM!</v>
      </c>
      <c r="Q20" s="31" t="e">
        <f>IRR(B18:Q18)</f>
        <v>#NUM!</v>
      </c>
      <c r="R20" s="31" t="e">
        <f>IRR(B18:R18)</f>
        <v>#NUM!</v>
      </c>
      <c r="S20" s="31" t="e">
        <f>IRR(B18:S18)</f>
        <v>#NUM!</v>
      </c>
      <c r="T20" s="31" t="e">
        <f>IRR(B18:T18)</f>
        <v>#NUM!</v>
      </c>
      <c r="U20" s="31" t="e">
        <f>IRR(B18:U18)</f>
        <v>#NUM!</v>
      </c>
    </row>
    <row r="21" spans="1:22" ht="15.75" customHeight="1" x14ac:dyDescent="0.2">
      <c r="A21" s="31"/>
      <c r="B21" s="31"/>
      <c r="C21" s="31"/>
      <c r="D21" s="31"/>
      <c r="E21" s="31"/>
      <c r="F21" s="31"/>
      <c r="G21" s="31"/>
      <c r="H21" s="31"/>
      <c r="I21" s="31"/>
      <c r="J21" s="31"/>
      <c r="K21" s="31"/>
      <c r="L21" s="31"/>
      <c r="M21" s="31"/>
      <c r="N21" s="31"/>
      <c r="O21" s="31"/>
      <c r="P21" s="31"/>
      <c r="Q21" s="31"/>
      <c r="R21" s="31"/>
      <c r="S21" s="31"/>
      <c r="T21" s="31"/>
      <c r="U21" s="31"/>
    </row>
    <row r="22" spans="1:22" ht="15.75" customHeight="1" x14ac:dyDescent="0.2">
      <c r="A22" s="227" t="s">
        <v>177</v>
      </c>
      <c r="B22" s="230"/>
      <c r="D22" s="31"/>
      <c r="E22" s="31"/>
      <c r="F22" s="31"/>
      <c r="G22" s="31"/>
      <c r="H22" s="31"/>
      <c r="I22" s="31"/>
      <c r="J22" s="31"/>
      <c r="K22" s="31"/>
      <c r="L22" s="31"/>
      <c r="M22" s="31"/>
      <c r="N22" s="31"/>
      <c r="O22" s="31"/>
      <c r="P22" s="31"/>
      <c r="Q22" s="31"/>
      <c r="R22" s="31"/>
      <c r="S22" s="31"/>
      <c r="T22" s="31"/>
      <c r="U22" s="31"/>
    </row>
    <row r="23" spans="1:22" ht="15.75" customHeight="1" x14ac:dyDescent="0.2">
      <c r="A23" s="47"/>
      <c r="B23" s="47"/>
      <c r="D23" s="31"/>
      <c r="E23" s="31"/>
      <c r="F23" s="31"/>
      <c r="G23" s="31"/>
      <c r="H23" s="31"/>
      <c r="I23" s="31"/>
      <c r="J23" s="31"/>
      <c r="K23" s="31"/>
      <c r="L23" s="31"/>
      <c r="M23" s="31"/>
      <c r="N23" s="31"/>
      <c r="O23" s="31"/>
      <c r="P23" s="31"/>
      <c r="Q23" s="31"/>
      <c r="R23" s="31"/>
      <c r="S23" s="31"/>
      <c r="T23" s="31"/>
      <c r="U23" s="31"/>
    </row>
    <row r="24" spans="1:22" ht="15.75" customHeight="1" x14ac:dyDescent="0.25">
      <c r="A24" s="126" t="s">
        <v>60</v>
      </c>
      <c r="B24" s="127"/>
      <c r="D24" s="31"/>
      <c r="E24" s="31"/>
      <c r="F24" s="31"/>
      <c r="G24" s="31"/>
      <c r="H24" s="31"/>
      <c r="I24" s="31"/>
      <c r="J24" s="31"/>
      <c r="K24" s="31"/>
      <c r="L24" s="31"/>
      <c r="M24" s="31"/>
      <c r="N24" s="31"/>
      <c r="O24" s="31"/>
      <c r="P24" s="31"/>
      <c r="Q24" s="31"/>
      <c r="R24" s="31"/>
      <c r="S24" s="31"/>
      <c r="T24" s="31"/>
      <c r="U24" s="31"/>
    </row>
    <row r="25" spans="1:22" ht="19.5" customHeight="1" x14ac:dyDescent="0.2">
      <c r="A25" s="652" t="s">
        <v>178</v>
      </c>
      <c r="B25" s="651"/>
      <c r="C25" s="651"/>
      <c r="D25" s="651"/>
      <c r="E25" s="651"/>
      <c r="F25" s="651"/>
      <c r="G25" s="651"/>
      <c r="H25" s="651"/>
      <c r="I25" s="651"/>
      <c r="J25" s="651"/>
      <c r="K25" s="651"/>
      <c r="L25" s="651"/>
      <c r="M25" s="31"/>
      <c r="N25" s="31"/>
      <c r="O25" s="31"/>
      <c r="P25" s="31"/>
      <c r="Q25" s="31"/>
      <c r="R25" s="31"/>
      <c r="S25" s="31"/>
      <c r="T25" s="31"/>
      <c r="U25" s="31"/>
      <c r="V25" s="31"/>
    </row>
    <row r="26" spans="1:22" ht="27.75" customHeight="1" x14ac:dyDescent="0.2">
      <c r="A26" s="651" t="s">
        <v>314</v>
      </c>
      <c r="B26" s="651"/>
      <c r="C26" s="651"/>
      <c r="D26" s="651"/>
      <c r="E26" s="651"/>
      <c r="F26" s="651"/>
      <c r="G26" s="651"/>
      <c r="H26" s="651"/>
      <c r="I26" s="651"/>
      <c r="J26" s="651"/>
      <c r="K26" s="651"/>
      <c r="L26" s="651"/>
      <c r="M26" s="31"/>
      <c r="N26" s="31"/>
      <c r="O26" s="31"/>
      <c r="P26" s="31"/>
      <c r="Q26" s="31"/>
      <c r="R26" s="31"/>
      <c r="S26" s="31"/>
      <c r="T26" s="31"/>
      <c r="U26" s="31"/>
      <c r="V26" s="31"/>
    </row>
    <row r="27" spans="1:22" ht="21" customHeight="1" x14ac:dyDescent="0.2"/>
    <row r="28" spans="1:22" ht="15.75" x14ac:dyDescent="0.25">
      <c r="A28" s="229" t="s">
        <v>148</v>
      </c>
    </row>
    <row r="29" spans="1:22" x14ac:dyDescent="0.2">
      <c r="A29" s="256" t="s">
        <v>149</v>
      </c>
      <c r="B29" s="159">
        <v>0.05</v>
      </c>
      <c r="C29" s="14"/>
    </row>
    <row r="30" spans="1:22" s="12" customFormat="1" ht="12.95" customHeight="1" x14ac:dyDescent="0.2">
      <c r="A30" s="649" t="s">
        <v>88</v>
      </c>
      <c r="B30" s="261">
        <f>B2</f>
        <v>2017</v>
      </c>
      <c r="C30" s="142">
        <f>C2</f>
        <v>2018</v>
      </c>
      <c r="D30" s="142">
        <f t="shared" ref="D30:U30" si="5">D2</f>
        <v>2019</v>
      </c>
      <c r="E30" s="142">
        <f t="shared" si="5"/>
        <v>2020</v>
      </c>
      <c r="F30" s="142">
        <f t="shared" si="5"/>
        <v>2021</v>
      </c>
      <c r="G30" s="142">
        <f t="shared" si="5"/>
        <v>2022</v>
      </c>
      <c r="H30" s="142">
        <f t="shared" si="5"/>
        <v>2023</v>
      </c>
      <c r="I30" s="142">
        <f t="shared" si="5"/>
        <v>2024</v>
      </c>
      <c r="J30" s="142">
        <f t="shared" si="5"/>
        <v>2025</v>
      </c>
      <c r="K30" s="142">
        <f t="shared" si="5"/>
        <v>2026</v>
      </c>
      <c r="L30" s="142">
        <f t="shared" si="5"/>
        <v>2027</v>
      </c>
      <c r="M30" s="142">
        <f t="shared" si="5"/>
        <v>2028</v>
      </c>
      <c r="N30" s="142">
        <f t="shared" si="5"/>
        <v>2029</v>
      </c>
      <c r="O30" s="142">
        <f t="shared" si="5"/>
        <v>2030</v>
      </c>
      <c r="P30" s="142">
        <f t="shared" si="5"/>
        <v>2031</v>
      </c>
      <c r="Q30" s="142">
        <f t="shared" si="5"/>
        <v>2032</v>
      </c>
      <c r="R30" s="142">
        <f t="shared" si="5"/>
        <v>2033</v>
      </c>
      <c r="S30" s="142">
        <f t="shared" si="5"/>
        <v>2034</v>
      </c>
      <c r="T30" s="142">
        <f t="shared" si="5"/>
        <v>2035</v>
      </c>
      <c r="U30" s="142">
        <f t="shared" si="5"/>
        <v>2036</v>
      </c>
    </row>
    <row r="31" spans="1:22" s="12" customFormat="1" ht="12.95" customHeight="1" x14ac:dyDescent="0.2">
      <c r="A31" s="650"/>
      <c r="B31" s="261">
        <v>1</v>
      </c>
      <c r="C31" s="261">
        <v>2</v>
      </c>
      <c r="D31" s="261">
        <v>3</v>
      </c>
      <c r="E31" s="261">
        <v>4</v>
      </c>
      <c r="F31" s="261">
        <v>5</v>
      </c>
      <c r="G31" s="261">
        <v>6</v>
      </c>
      <c r="H31" s="261">
        <v>7</v>
      </c>
      <c r="I31" s="261">
        <v>8</v>
      </c>
      <c r="J31" s="261">
        <v>9</v>
      </c>
      <c r="K31" s="261">
        <v>10</v>
      </c>
      <c r="L31" s="261">
        <v>11</v>
      </c>
      <c r="M31" s="261">
        <v>12</v>
      </c>
      <c r="N31" s="261">
        <v>13</v>
      </c>
      <c r="O31" s="261">
        <v>14</v>
      </c>
      <c r="P31" s="261">
        <v>15</v>
      </c>
      <c r="Q31" s="261">
        <v>16</v>
      </c>
      <c r="R31" s="261">
        <v>17</v>
      </c>
      <c r="S31" s="261">
        <v>18</v>
      </c>
      <c r="T31" s="261">
        <v>19</v>
      </c>
      <c r="U31" s="261">
        <v>20</v>
      </c>
    </row>
    <row r="32" spans="1:22" x14ac:dyDescent="0.2">
      <c r="A32" s="213" t="s">
        <v>253</v>
      </c>
      <c r="B32" s="153">
        <v>1</v>
      </c>
      <c r="C32" s="153">
        <f>B32/(1+$B$29)</f>
        <v>0.95238095238095233</v>
      </c>
      <c r="D32" s="153">
        <f>C32/(1+$B$29)</f>
        <v>0.90702947845804982</v>
      </c>
      <c r="E32" s="153">
        <f t="shared" ref="E32:U32" si="6">D32/(1+$B$29)</f>
        <v>0.86383759853147601</v>
      </c>
      <c r="F32" s="153">
        <f t="shared" si="6"/>
        <v>0.82270247479188185</v>
      </c>
      <c r="G32" s="153">
        <f t="shared" si="6"/>
        <v>0.78352616646845885</v>
      </c>
      <c r="H32" s="153">
        <f t="shared" si="6"/>
        <v>0.74621539663662739</v>
      </c>
      <c r="I32" s="153">
        <f t="shared" si="6"/>
        <v>0.71068133013012125</v>
      </c>
      <c r="J32" s="153">
        <f t="shared" si="6"/>
        <v>0.67683936202868689</v>
      </c>
      <c r="K32" s="153">
        <f t="shared" si="6"/>
        <v>0.64460891621779703</v>
      </c>
      <c r="L32" s="153">
        <f t="shared" si="6"/>
        <v>0.6139132535407591</v>
      </c>
      <c r="M32" s="153">
        <f t="shared" si="6"/>
        <v>0.58467928908643718</v>
      </c>
      <c r="N32" s="153">
        <f t="shared" si="6"/>
        <v>0.55683741817755916</v>
      </c>
      <c r="O32" s="153">
        <f t="shared" si="6"/>
        <v>0.5303213506452944</v>
      </c>
      <c r="P32" s="153">
        <f t="shared" si="6"/>
        <v>0.50506795299551843</v>
      </c>
      <c r="Q32" s="153">
        <f t="shared" si="6"/>
        <v>0.48101709809096993</v>
      </c>
      <c r="R32" s="153">
        <f t="shared" si="6"/>
        <v>0.45811152199139993</v>
      </c>
      <c r="S32" s="153">
        <f t="shared" si="6"/>
        <v>0.43629668761085705</v>
      </c>
      <c r="T32" s="153">
        <f t="shared" si="6"/>
        <v>0.41552065486748291</v>
      </c>
      <c r="U32" s="153">
        <f t="shared" si="6"/>
        <v>0.39573395701665037</v>
      </c>
    </row>
    <row r="33" spans="1:21" x14ac:dyDescent="0.2">
      <c r="A33" s="221" t="s">
        <v>150</v>
      </c>
      <c r="B33" s="154">
        <f t="shared" ref="B33:U33" si="7">B18*B32</f>
        <v>0</v>
      </c>
      <c r="C33" s="154">
        <f t="shared" si="7"/>
        <v>0</v>
      </c>
      <c r="D33" s="154">
        <f t="shared" si="7"/>
        <v>0</v>
      </c>
      <c r="E33" s="154">
        <f t="shared" si="7"/>
        <v>0</v>
      </c>
      <c r="F33" s="154">
        <f t="shared" si="7"/>
        <v>0</v>
      </c>
      <c r="G33" s="154">
        <f t="shared" si="7"/>
        <v>0</v>
      </c>
      <c r="H33" s="154">
        <f t="shared" si="7"/>
        <v>0</v>
      </c>
      <c r="I33" s="154">
        <f t="shared" si="7"/>
        <v>0</v>
      </c>
      <c r="J33" s="154">
        <f t="shared" si="7"/>
        <v>0</v>
      </c>
      <c r="K33" s="154">
        <f t="shared" si="7"/>
        <v>0</v>
      </c>
      <c r="L33" s="154">
        <f t="shared" si="7"/>
        <v>0</v>
      </c>
      <c r="M33" s="154">
        <f t="shared" si="7"/>
        <v>0</v>
      </c>
      <c r="N33" s="154">
        <f t="shared" si="7"/>
        <v>0</v>
      </c>
      <c r="O33" s="154">
        <f t="shared" si="7"/>
        <v>0</v>
      </c>
      <c r="P33" s="154">
        <f t="shared" si="7"/>
        <v>0</v>
      </c>
      <c r="Q33" s="154">
        <f t="shared" si="7"/>
        <v>0</v>
      </c>
      <c r="R33" s="154">
        <f t="shared" si="7"/>
        <v>0</v>
      </c>
      <c r="S33" s="154">
        <f t="shared" si="7"/>
        <v>0</v>
      </c>
      <c r="T33" s="154">
        <f t="shared" si="7"/>
        <v>0</v>
      </c>
      <c r="U33" s="154">
        <f t="shared" si="7"/>
        <v>0</v>
      </c>
    </row>
    <row r="34" spans="1:21" x14ac:dyDescent="0.2">
      <c r="A34" s="221" t="s">
        <v>151</v>
      </c>
      <c r="B34" s="155" t="e">
        <f>HLOOKUP('OSNOVNI PODACI'!B13,B3:U20,18,0)</f>
        <v>#NUM!</v>
      </c>
    </row>
    <row r="35" spans="1:21" x14ac:dyDescent="0.2">
      <c r="A35" s="221" t="s">
        <v>152</v>
      </c>
      <c r="B35" s="228">
        <f>SUM(B33:U33)</f>
        <v>0</v>
      </c>
    </row>
    <row r="37" spans="1:21" ht="13.5" customHeight="1" x14ac:dyDescent="0.2">
      <c r="A37" s="128" t="s">
        <v>60</v>
      </c>
    </row>
    <row r="38" spans="1:21" ht="21.75" customHeight="1" x14ac:dyDescent="0.2">
      <c r="A38" s="27" t="s">
        <v>184</v>
      </c>
      <c r="B38" s="28"/>
      <c r="C38" s="28"/>
      <c r="D38" s="28"/>
      <c r="E38" s="28"/>
      <c r="F38" s="28"/>
      <c r="G38" s="28"/>
    </row>
    <row r="39" spans="1:21" ht="27" customHeight="1" x14ac:dyDescent="0.2">
      <c r="A39" s="646" t="s">
        <v>155</v>
      </c>
      <c r="B39" s="646"/>
      <c r="C39" s="646"/>
      <c r="D39" s="646"/>
      <c r="E39" s="646"/>
      <c r="F39" s="646"/>
      <c r="G39" s="646"/>
      <c r="H39" s="646"/>
      <c r="I39" s="646"/>
      <c r="J39" s="646"/>
    </row>
    <row r="40" spans="1:21" x14ac:dyDescent="0.2">
      <c r="A40" s="27" t="s">
        <v>153</v>
      </c>
      <c r="B40" s="28"/>
      <c r="C40" s="28"/>
      <c r="D40" s="28"/>
      <c r="E40" s="28"/>
      <c r="F40" s="28"/>
      <c r="G40" s="28"/>
    </row>
    <row r="41" spans="1:21" x14ac:dyDescent="0.2">
      <c r="A41" s="27" t="s">
        <v>154</v>
      </c>
      <c r="B41" s="28"/>
      <c r="C41" s="28"/>
      <c r="D41" s="28"/>
      <c r="E41" s="28"/>
      <c r="F41" s="28"/>
      <c r="G41" s="28"/>
    </row>
    <row r="42" spans="1:21" x14ac:dyDescent="0.2">
      <c r="A42" s="27" t="s">
        <v>185</v>
      </c>
    </row>
    <row r="43" spans="1:21" x14ac:dyDescent="0.2">
      <c r="K43" s="48"/>
      <c r="L43" s="48"/>
      <c r="M43" s="48"/>
      <c r="N43" s="48"/>
      <c r="O43" s="48"/>
      <c r="P43" s="48"/>
      <c r="Q43" s="48"/>
      <c r="R43" s="48"/>
      <c r="S43" s="48"/>
      <c r="T43" s="48"/>
      <c r="U43" s="48"/>
    </row>
  </sheetData>
  <sheetProtection algorithmName="SHA-512" hashValue="Mau3EZ3HfkTgy4XM4s4bYR7fw5fVBHn10yhV75WwQet7yGWnnK6RLgWg7YNqc5YIQnqi00r8qmFGpHy7g6q4tg==" saltValue="+P7VPYxxj+GU0/u7NFladA==" spinCount="100000" sheet="1" objects="1" scenarios="1" formatCells="0" formatColumns="0" formatRows="0"/>
  <mergeCells count="6">
    <mergeCell ref="A39:J39"/>
    <mergeCell ref="B1:K1"/>
    <mergeCell ref="A2:A3"/>
    <mergeCell ref="A30:A31"/>
    <mergeCell ref="A26:L26"/>
    <mergeCell ref="A25:L25"/>
  </mergeCells>
  <phoneticPr fontId="0" type="noConversion"/>
  <conditionalFormatting sqref="B34">
    <cfRule type="cellIs" dxfId="1" priority="4" stopIfTrue="1" operator="lessThan">
      <formula>0.05</formula>
    </cfRule>
  </conditionalFormatting>
  <conditionalFormatting sqref="B3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40" orientation="landscape" r:id="rId1"/>
  <headerFooter>
    <oddFooter>&amp;LL8_PB_O3_v1.1_20171222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35"/>
  <sheetViews>
    <sheetView view="pageBreakPreview" zoomScaleNormal="85" zoomScaleSheetLayoutView="100" workbookViewId="0">
      <selection activeCell="P12" sqref="P12"/>
    </sheetView>
  </sheetViews>
  <sheetFormatPr defaultRowHeight="12.75" x14ac:dyDescent="0.2"/>
  <cols>
    <col min="1" max="3" width="9.140625" style="1"/>
    <col min="4" max="4" width="12.5703125" style="1" customWidth="1"/>
    <col min="5" max="5" width="10.42578125" style="1" bestFit="1" customWidth="1"/>
    <col min="6" max="11" width="11" style="1" bestFit="1" customWidth="1"/>
    <col min="12" max="12" width="11" style="1" customWidth="1"/>
    <col min="13" max="13" width="11" style="1" bestFit="1" customWidth="1"/>
    <col min="14" max="16384" width="9.140625" style="1"/>
  </cols>
  <sheetData>
    <row r="1" spans="1:13" ht="12.75" customHeight="1" x14ac:dyDescent="0.2">
      <c r="A1" s="653" t="s">
        <v>305</v>
      </c>
      <c r="B1" s="653"/>
      <c r="C1" s="653"/>
      <c r="D1" s="22"/>
      <c r="E1" s="22"/>
      <c r="F1" s="22"/>
      <c r="G1" s="22"/>
      <c r="H1" s="22"/>
      <c r="I1" s="22"/>
      <c r="J1" s="22"/>
      <c r="K1" s="22"/>
      <c r="L1" s="22"/>
      <c r="M1" s="22"/>
    </row>
    <row r="2" spans="1:13" x14ac:dyDescent="0.2">
      <c r="A2" s="654"/>
      <c r="B2" s="654"/>
      <c r="C2" s="654"/>
      <c r="D2" s="553" t="s">
        <v>65</v>
      </c>
      <c r="E2" s="554"/>
      <c r="F2" s="554"/>
      <c r="G2" s="554"/>
      <c r="H2" s="554"/>
      <c r="I2" s="554"/>
      <c r="J2" s="554"/>
      <c r="K2" s="554"/>
      <c r="L2" s="554"/>
      <c r="M2" s="655"/>
    </row>
    <row r="3" spans="1:13" x14ac:dyDescent="0.2">
      <c r="A3" s="628" t="s">
        <v>47</v>
      </c>
      <c r="B3" s="629"/>
      <c r="C3" s="630"/>
      <c r="D3" s="221">
        <v>2018</v>
      </c>
      <c r="E3" s="221">
        <v>2019</v>
      </c>
      <c r="F3" s="221">
        <v>2020</v>
      </c>
      <c r="G3" s="221">
        <v>2021</v>
      </c>
      <c r="H3" s="221">
        <v>2022</v>
      </c>
      <c r="I3" s="221">
        <v>2023</v>
      </c>
      <c r="J3" s="221">
        <v>2024</v>
      </c>
      <c r="K3" s="221">
        <v>2025</v>
      </c>
      <c r="L3" s="221">
        <v>2026</v>
      </c>
      <c r="M3" s="221">
        <v>2027</v>
      </c>
    </row>
    <row r="4" spans="1:13" x14ac:dyDescent="0.2">
      <c r="A4" s="631"/>
      <c r="B4" s="632"/>
      <c r="C4" s="633"/>
      <c r="D4" s="221">
        <v>1</v>
      </c>
      <c r="E4" s="221">
        <v>2</v>
      </c>
      <c r="F4" s="221">
        <v>3</v>
      </c>
      <c r="G4" s="221">
        <v>4</v>
      </c>
      <c r="H4" s="221">
        <v>5</v>
      </c>
      <c r="I4" s="221">
        <v>6</v>
      </c>
      <c r="J4" s="221">
        <v>7</v>
      </c>
      <c r="K4" s="221">
        <v>8</v>
      </c>
      <c r="L4" s="221">
        <v>9</v>
      </c>
      <c r="M4" s="221">
        <v>10</v>
      </c>
    </row>
    <row r="5" spans="1:13" x14ac:dyDescent="0.2">
      <c r="A5" s="619" t="s">
        <v>124</v>
      </c>
      <c r="B5" s="619"/>
      <c r="C5" s="619"/>
      <c r="D5" s="151">
        <f>D6+D7+D11+D14+D15+D16</f>
        <v>0</v>
      </c>
      <c r="E5" s="151">
        <f t="shared" ref="E5:M5" si="0">E6+E7+E11+E14+E15+E16</f>
        <v>0</v>
      </c>
      <c r="F5" s="151">
        <f t="shared" si="0"/>
        <v>0</v>
      </c>
      <c r="G5" s="151">
        <f t="shared" si="0"/>
        <v>0</v>
      </c>
      <c r="H5" s="151">
        <f t="shared" si="0"/>
        <v>0</v>
      </c>
      <c r="I5" s="151">
        <f t="shared" si="0"/>
        <v>0</v>
      </c>
      <c r="J5" s="151">
        <f t="shared" si="0"/>
        <v>0</v>
      </c>
      <c r="K5" s="151">
        <f t="shared" si="0"/>
        <v>0</v>
      </c>
      <c r="L5" s="151">
        <f t="shared" si="0"/>
        <v>0</v>
      </c>
      <c r="M5" s="151">
        <f t="shared" si="0"/>
        <v>0</v>
      </c>
    </row>
    <row r="6" spans="1:13" x14ac:dyDescent="0.2">
      <c r="A6" s="622" t="s">
        <v>111</v>
      </c>
      <c r="B6" s="622"/>
      <c r="C6" s="622"/>
      <c r="D6" s="24"/>
      <c r="E6" s="24"/>
      <c r="F6" s="24"/>
      <c r="G6" s="24"/>
      <c r="H6" s="24"/>
      <c r="I6" s="24"/>
      <c r="J6" s="24"/>
      <c r="K6" s="24"/>
      <c r="L6" s="24"/>
      <c r="M6" s="24"/>
    </row>
    <row r="7" spans="1:13" x14ac:dyDescent="0.2">
      <c r="A7" s="622" t="s">
        <v>125</v>
      </c>
      <c r="B7" s="622"/>
      <c r="C7" s="622"/>
      <c r="D7" s="151">
        <f>SUM(D8:D10)</f>
        <v>0</v>
      </c>
      <c r="E7" s="151">
        <f t="shared" ref="E7:M7" si="1">SUM(E8:E10)</f>
        <v>0</v>
      </c>
      <c r="F7" s="151">
        <f t="shared" si="1"/>
        <v>0</v>
      </c>
      <c r="G7" s="151">
        <f t="shared" si="1"/>
        <v>0</v>
      </c>
      <c r="H7" s="151">
        <f>SUM(H8:H10)</f>
        <v>0</v>
      </c>
      <c r="I7" s="151">
        <f t="shared" si="1"/>
        <v>0</v>
      </c>
      <c r="J7" s="151">
        <f t="shared" si="1"/>
        <v>0</v>
      </c>
      <c r="K7" s="151">
        <f t="shared" si="1"/>
        <v>0</v>
      </c>
      <c r="L7" s="151">
        <f t="shared" si="1"/>
        <v>0</v>
      </c>
      <c r="M7" s="151">
        <f t="shared" si="1"/>
        <v>0</v>
      </c>
    </row>
    <row r="8" spans="1:13" x14ac:dyDescent="0.2">
      <c r="A8" s="634" t="s">
        <v>132</v>
      </c>
      <c r="B8" s="635"/>
      <c r="C8" s="636"/>
      <c r="D8" s="24"/>
      <c r="E8" s="24"/>
      <c r="F8" s="24"/>
      <c r="G8" s="24"/>
      <c r="H8" s="24"/>
      <c r="I8" s="24"/>
      <c r="J8" s="24"/>
      <c r="K8" s="24"/>
      <c r="L8" s="24"/>
      <c r="M8" s="24"/>
    </row>
    <row r="9" spans="1:13" x14ac:dyDescent="0.2">
      <c r="A9" s="622" t="s">
        <v>126</v>
      </c>
      <c r="B9" s="622"/>
      <c r="C9" s="622"/>
      <c r="D9" s="24"/>
      <c r="E9" s="24"/>
      <c r="F9" s="24"/>
      <c r="G9" s="24"/>
      <c r="H9" s="24"/>
      <c r="I9" s="24"/>
      <c r="J9" s="24"/>
      <c r="K9" s="24"/>
      <c r="L9" s="24"/>
      <c r="M9" s="24"/>
    </row>
    <row r="10" spans="1:13" x14ac:dyDescent="0.2">
      <c r="A10" s="622" t="s">
        <v>127</v>
      </c>
      <c r="B10" s="622"/>
      <c r="C10" s="622"/>
      <c r="D10" s="24"/>
      <c r="E10" s="24"/>
      <c r="F10" s="24"/>
      <c r="G10" s="24"/>
      <c r="H10" s="24"/>
      <c r="I10" s="24"/>
      <c r="J10" s="24"/>
      <c r="K10" s="24"/>
      <c r="L10" s="24"/>
      <c r="M10" s="24"/>
    </row>
    <row r="11" spans="1:13" x14ac:dyDescent="0.2">
      <c r="A11" s="622" t="s">
        <v>128</v>
      </c>
      <c r="B11" s="622"/>
      <c r="C11" s="622"/>
      <c r="D11" s="151"/>
      <c r="E11" s="151"/>
      <c r="F11" s="151"/>
      <c r="G11" s="151"/>
      <c r="H11" s="151"/>
      <c r="I11" s="151"/>
      <c r="J11" s="151"/>
      <c r="K11" s="151"/>
      <c r="L11" s="151"/>
      <c r="M11" s="151"/>
    </row>
    <row r="12" spans="1:13" x14ac:dyDescent="0.2">
      <c r="A12" s="622" t="s">
        <v>129</v>
      </c>
      <c r="B12" s="622"/>
      <c r="C12" s="622"/>
      <c r="D12" s="151"/>
      <c r="E12" s="151"/>
      <c r="F12" s="151"/>
      <c r="G12" s="151"/>
      <c r="H12" s="151"/>
      <c r="I12" s="151"/>
      <c r="J12" s="151"/>
      <c r="K12" s="151"/>
      <c r="L12" s="151"/>
      <c r="M12" s="151"/>
    </row>
    <row r="13" spans="1:13" x14ac:dyDescent="0.2">
      <c r="A13" s="622" t="s">
        <v>130</v>
      </c>
      <c r="B13" s="622"/>
      <c r="C13" s="622"/>
      <c r="D13" s="151"/>
      <c r="E13" s="151"/>
      <c r="F13" s="151"/>
      <c r="G13" s="151"/>
      <c r="H13" s="151"/>
      <c r="I13" s="151"/>
      <c r="J13" s="151"/>
      <c r="K13" s="151"/>
      <c r="L13" s="151"/>
      <c r="M13" s="151"/>
    </row>
    <row r="14" spans="1:13" x14ac:dyDescent="0.2">
      <c r="A14" s="622" t="s">
        <v>342</v>
      </c>
      <c r="B14" s="622"/>
      <c r="C14" s="622"/>
      <c r="D14" s="151"/>
      <c r="E14" s="151"/>
      <c r="F14" s="151"/>
      <c r="G14" s="151"/>
      <c r="H14" s="151"/>
      <c r="I14" s="151"/>
      <c r="J14" s="151"/>
      <c r="K14" s="151"/>
      <c r="L14" s="151"/>
      <c r="M14" s="151"/>
    </row>
    <row r="15" spans="1:13" x14ac:dyDescent="0.2">
      <c r="A15" s="622" t="s">
        <v>273</v>
      </c>
      <c r="B15" s="622"/>
      <c r="C15" s="622"/>
      <c r="D15" s="24"/>
      <c r="E15" s="24"/>
      <c r="F15" s="24"/>
      <c r="G15" s="24"/>
      <c r="H15" s="24"/>
      <c r="I15" s="24"/>
      <c r="J15" s="24"/>
      <c r="K15" s="24"/>
      <c r="L15" s="24"/>
      <c r="M15" s="24"/>
    </row>
    <row r="16" spans="1:13" ht="27" customHeight="1" x14ac:dyDescent="0.2">
      <c r="A16" s="637" t="s">
        <v>274</v>
      </c>
      <c r="B16" s="638"/>
      <c r="C16" s="639"/>
      <c r="D16" s="24"/>
      <c r="E16" s="24"/>
      <c r="F16" s="24"/>
      <c r="G16" s="24"/>
      <c r="H16" s="24"/>
      <c r="I16" s="24"/>
      <c r="J16" s="24"/>
      <c r="K16" s="24"/>
      <c r="L16" s="24"/>
      <c r="M16" s="24"/>
    </row>
    <row r="17" spans="1:13" x14ac:dyDescent="0.2">
      <c r="A17" s="619" t="s">
        <v>131</v>
      </c>
      <c r="B17" s="619"/>
      <c r="C17" s="619"/>
      <c r="D17" s="151">
        <f>D18+D19+D20+D21+D22+D23+D24</f>
        <v>0</v>
      </c>
      <c r="E17" s="151">
        <f t="shared" ref="E17:M17" si="2">E18+E19+E20+E21+E22+E23+E24</f>
        <v>0</v>
      </c>
      <c r="F17" s="151">
        <f t="shared" si="2"/>
        <v>0</v>
      </c>
      <c r="G17" s="151">
        <f t="shared" si="2"/>
        <v>0</v>
      </c>
      <c r="H17" s="151">
        <f>H18+H19+H20+I22+H22+H23+H24</f>
        <v>0</v>
      </c>
      <c r="I17" s="151">
        <f t="shared" ref="I17:J17" si="3">I18+I19+I20+J22+I22+I23+I24</f>
        <v>0</v>
      </c>
      <c r="J17" s="151">
        <f t="shared" si="3"/>
        <v>0</v>
      </c>
      <c r="K17" s="151">
        <f t="shared" si="2"/>
        <v>0</v>
      </c>
      <c r="L17" s="151">
        <f t="shared" si="2"/>
        <v>0</v>
      </c>
      <c r="M17" s="151">
        <f t="shared" si="2"/>
        <v>0</v>
      </c>
    </row>
    <row r="18" spans="1:13" x14ac:dyDescent="0.2">
      <c r="A18" s="622" t="s">
        <v>133</v>
      </c>
      <c r="B18" s="622"/>
      <c r="C18" s="622"/>
      <c r="D18" s="24"/>
      <c r="E18" s="24"/>
      <c r="F18" s="24"/>
      <c r="G18" s="24"/>
      <c r="H18" s="24"/>
      <c r="I18" s="24"/>
      <c r="J18" s="24"/>
      <c r="K18" s="24"/>
      <c r="L18" s="24"/>
      <c r="M18" s="24"/>
    </row>
    <row r="19" spans="1:13" x14ac:dyDescent="0.2">
      <c r="A19" s="622" t="s">
        <v>134</v>
      </c>
      <c r="B19" s="622"/>
      <c r="C19" s="622"/>
      <c r="D19" s="24"/>
      <c r="E19" s="24"/>
      <c r="F19" s="24"/>
      <c r="G19" s="24"/>
      <c r="H19" s="24"/>
      <c r="I19" s="24"/>
      <c r="J19" s="24"/>
      <c r="K19" s="24"/>
      <c r="L19" s="24"/>
      <c r="M19" s="24"/>
    </row>
    <row r="20" spans="1:13" x14ac:dyDescent="0.2">
      <c r="A20" s="622" t="s">
        <v>326</v>
      </c>
      <c r="B20" s="622"/>
      <c r="C20" s="622"/>
      <c r="D20" s="24"/>
      <c r="E20" s="24"/>
      <c r="F20" s="24"/>
      <c r="G20" s="24"/>
      <c r="H20" s="24"/>
      <c r="I20" s="24"/>
      <c r="J20" s="24"/>
      <c r="K20" s="24"/>
      <c r="L20" s="24"/>
      <c r="M20" s="24"/>
    </row>
    <row r="21" spans="1:13" ht="28.5" customHeight="1" x14ac:dyDescent="0.2">
      <c r="A21" s="624" t="s">
        <v>136</v>
      </c>
      <c r="B21" s="625"/>
      <c r="C21" s="626"/>
      <c r="D21" s="24"/>
      <c r="E21" s="24"/>
      <c r="F21" s="24"/>
      <c r="G21" s="24"/>
      <c r="H21" s="24"/>
      <c r="I21" s="24"/>
      <c r="J21" s="24"/>
      <c r="K21" s="24"/>
      <c r="L21" s="24"/>
      <c r="M21" s="24"/>
    </row>
    <row r="22" spans="1:13" x14ac:dyDescent="0.2">
      <c r="A22" s="622" t="s">
        <v>138</v>
      </c>
      <c r="B22" s="622"/>
      <c r="C22" s="622"/>
      <c r="D22" s="24"/>
      <c r="E22" s="24"/>
      <c r="F22" s="24"/>
      <c r="G22" s="24"/>
      <c r="H22" s="24"/>
      <c r="I22" s="24"/>
      <c r="J22" s="24"/>
      <c r="K22" s="24"/>
      <c r="L22" s="24"/>
      <c r="M22" s="24"/>
    </row>
    <row r="23" spans="1:13" x14ac:dyDescent="0.2">
      <c r="A23" s="622" t="s">
        <v>139</v>
      </c>
      <c r="B23" s="622"/>
      <c r="C23" s="622"/>
      <c r="D23" s="24"/>
      <c r="E23" s="24"/>
      <c r="F23" s="24"/>
      <c r="G23" s="24"/>
      <c r="H23" s="24"/>
      <c r="I23" s="24"/>
      <c r="J23" s="24"/>
      <c r="K23" s="24"/>
      <c r="L23" s="24"/>
      <c r="M23" s="24"/>
    </row>
    <row r="24" spans="1:13" x14ac:dyDescent="0.2">
      <c r="A24" s="622" t="s">
        <v>140</v>
      </c>
      <c r="B24" s="622"/>
      <c r="C24" s="622"/>
      <c r="D24" s="24"/>
      <c r="E24" s="24"/>
      <c r="F24" s="24"/>
      <c r="G24" s="24"/>
      <c r="H24" s="24"/>
      <c r="I24" s="24"/>
      <c r="J24" s="24"/>
      <c r="K24" s="24"/>
      <c r="L24" s="24"/>
      <c r="M24" s="24"/>
    </row>
    <row r="25" spans="1:13" ht="15" customHeight="1" x14ac:dyDescent="0.2">
      <c r="A25" s="619" t="s">
        <v>141</v>
      </c>
      <c r="B25" s="619"/>
      <c r="C25" s="619"/>
      <c r="D25" s="151">
        <f>D5-D17</f>
        <v>0</v>
      </c>
      <c r="E25" s="151">
        <f t="shared" ref="E25:M25" si="4">E5-E17</f>
        <v>0</v>
      </c>
      <c r="F25" s="151">
        <f t="shared" si="4"/>
        <v>0</v>
      </c>
      <c r="G25" s="151">
        <f t="shared" si="4"/>
        <v>0</v>
      </c>
      <c r="H25" s="151">
        <f>H5-H17</f>
        <v>0</v>
      </c>
      <c r="I25" s="151">
        <f t="shared" si="4"/>
        <v>0</v>
      </c>
      <c r="J25" s="151">
        <f t="shared" si="4"/>
        <v>0</v>
      </c>
      <c r="K25" s="151">
        <f t="shared" si="4"/>
        <v>0</v>
      </c>
      <c r="L25" s="151">
        <f t="shared" si="4"/>
        <v>0</v>
      </c>
      <c r="M25" s="151">
        <f t="shared" si="4"/>
        <v>0</v>
      </c>
    </row>
    <row r="26" spans="1:13" x14ac:dyDescent="0.2">
      <c r="A26" s="619" t="s">
        <v>142</v>
      </c>
      <c r="B26" s="619"/>
      <c r="C26" s="619"/>
      <c r="D26" s="151">
        <f>D25</f>
        <v>0</v>
      </c>
      <c r="E26" s="151">
        <f>D26+E25</f>
        <v>0</v>
      </c>
      <c r="F26" s="151">
        <f>E26+F25</f>
        <v>0</v>
      </c>
      <c r="G26" s="151">
        <f>F26+G25</f>
        <v>0</v>
      </c>
      <c r="H26" s="151">
        <f>G26+H25</f>
        <v>0</v>
      </c>
      <c r="I26" s="151">
        <f>IF(I4&lt;='OSNOVNI PODACI'!$B$13,H26+I25,0)</f>
        <v>0</v>
      </c>
      <c r="J26" s="151">
        <f>IF(J4&lt;='OSNOVNI PODACI'!$B$13,I26+J25,0)</f>
        <v>0</v>
      </c>
      <c r="K26" s="151">
        <f>IF(K4&lt;='OSNOVNI PODACI'!$B$13,J26+K25,0)</f>
        <v>0</v>
      </c>
      <c r="L26" s="151">
        <f>IF(L4&lt;='OSNOVNI PODACI'!$B$13,K26+L25,0)</f>
        <v>0</v>
      </c>
      <c r="M26" s="151">
        <f>IF(M4&lt;='OSNOVNI PODACI'!$B$13,L26+M25,0)</f>
        <v>0</v>
      </c>
    </row>
    <row r="27" spans="1:13" s="342" customFormat="1" ht="32.25" hidden="1" customHeight="1" x14ac:dyDescent="0.25">
      <c r="A27" s="643" t="s">
        <v>232</v>
      </c>
      <c r="B27" s="643"/>
      <c r="C27" s="643"/>
      <c r="D27" s="360">
        <f>'OSNOVNI PODACI'!B18</f>
        <v>0</v>
      </c>
      <c r="E27" s="361">
        <f>'OSNOVNI PODACI'!C18</f>
        <v>0</v>
      </c>
      <c r="F27" s="25"/>
      <c r="G27" s="25"/>
      <c r="H27" s="25"/>
      <c r="I27" s="25"/>
      <c r="J27" s="25"/>
      <c r="K27" s="25"/>
      <c r="L27" s="25"/>
      <c r="M27" s="341"/>
    </row>
    <row r="28" spans="1:13" s="342" customFormat="1" ht="15.75" hidden="1" customHeight="1" x14ac:dyDescent="0.25">
      <c r="A28" s="643" t="s">
        <v>231</v>
      </c>
      <c r="B28" s="643"/>
      <c r="C28" s="643"/>
      <c r="D28" s="645">
        <f>'OSNOVNI PODACI'!B17</f>
        <v>0</v>
      </c>
      <c r="E28" s="645"/>
      <c r="F28" s="25"/>
      <c r="G28" s="25"/>
      <c r="H28" s="25"/>
      <c r="I28" s="25"/>
      <c r="J28" s="25"/>
      <c r="K28" s="25"/>
      <c r="L28" s="25"/>
      <c r="M28" s="341"/>
    </row>
    <row r="29" spans="1:13" ht="17.25" customHeight="1" x14ac:dyDescent="0.2">
      <c r="A29" s="25"/>
      <c r="B29" s="25"/>
      <c r="C29" s="25"/>
      <c r="D29" s="25"/>
      <c r="E29" s="25"/>
      <c r="F29" s="25"/>
      <c r="G29" s="25"/>
      <c r="H29" s="25"/>
      <c r="I29" s="25"/>
      <c r="J29" s="25"/>
      <c r="K29" s="25"/>
      <c r="L29" s="25"/>
      <c r="M29" s="25"/>
    </row>
    <row r="30" spans="1:13" ht="15.75" customHeight="1" x14ac:dyDescent="0.2">
      <c r="A30" s="644" t="s">
        <v>60</v>
      </c>
      <c r="B30" s="644"/>
      <c r="C30" s="644"/>
      <c r="D30" s="644"/>
      <c r="E30" s="644"/>
      <c r="F30" s="644"/>
      <c r="G30" s="644"/>
      <c r="H30" s="644"/>
      <c r="I30" s="644"/>
      <c r="J30" s="644"/>
      <c r="K30" s="644"/>
      <c r="L30" s="644"/>
      <c r="M30" s="25"/>
    </row>
    <row r="31" spans="1:13" x14ac:dyDescent="0.2">
      <c r="A31" s="1" t="s">
        <v>329</v>
      </c>
    </row>
    <row r="32" spans="1:13" x14ac:dyDescent="0.2">
      <c r="A32" s="1" t="s">
        <v>330</v>
      </c>
    </row>
    <row r="33" spans="1:1" x14ac:dyDescent="0.2">
      <c r="A33" s="1" t="s">
        <v>328</v>
      </c>
    </row>
    <row r="34" spans="1:1" x14ac:dyDescent="0.2">
      <c r="A34" s="378" t="s">
        <v>327</v>
      </c>
    </row>
    <row r="35" spans="1:1" x14ac:dyDescent="0.2">
      <c r="A35" s="1" t="s">
        <v>275</v>
      </c>
    </row>
  </sheetData>
  <sheetProtection algorithmName="SHA-512" hashValue="VTajyooSThwjLJfkndp+HCtE2a4IH1Vhx6V5/SZrQ+prp03RWtZR5intsDrGR4jxibpxiDyFMTAVUlMzGj4UrQ==" saltValue="GwQ98uoLXmMeI2lPm5Iufw==" spinCount="100000" sheet="1" objects="1" scenarios="1" formatCells="0" formatColumns="0" formatRows="0"/>
  <mergeCells count="29">
    <mergeCell ref="A27:C27"/>
    <mergeCell ref="A28:C28"/>
    <mergeCell ref="D28:E28"/>
    <mergeCell ref="A30:L30"/>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7:C7"/>
    <mergeCell ref="A8:C8"/>
    <mergeCell ref="A9:C9"/>
    <mergeCell ref="A10:C10"/>
    <mergeCell ref="A11:C11"/>
    <mergeCell ref="A1:C2"/>
    <mergeCell ref="D2:M2"/>
    <mergeCell ref="A3:C4"/>
    <mergeCell ref="A5:C5"/>
    <mergeCell ref="A6:C6"/>
  </mergeCells>
  <pageMargins left="0.70866141732283472" right="0.70866141732283472" top="0.74803149606299213" bottom="0.74803149606299213" header="0.31496062992125984" footer="0.31496062992125984"/>
  <pageSetup paperSize="9" scale="69" orientation="landscape" r:id="rId1"/>
  <headerFooter>
    <oddFooter>&amp;LL8_PB_O3_v1.1_20171222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P5" sqref="P5"/>
    </sheetView>
  </sheetViews>
  <sheetFormatPr defaultRowHeight="12.75" x14ac:dyDescent="0.2"/>
  <sheetData/>
  <pageMargins left="0.70866141732283472" right="0.70866141732283472" top="0.74803149606299213" bottom="0.74803149606299213" header="0.31496062992125984" footer="0.31496062992125984"/>
  <pageSetup paperSize="9" orientation="landscape" r:id="rId1"/>
  <headerFooter>
    <oddFooter>&amp;LL8_PB_O3_v1.1_20171222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8"/>
  <sheetViews>
    <sheetView view="pageBreakPreview" zoomScale="60" zoomScaleNormal="130" workbookViewId="0">
      <selection activeCell="A4" sqref="A4:G4"/>
    </sheetView>
  </sheetViews>
  <sheetFormatPr defaultRowHeight="12.75" x14ac:dyDescent="0.2"/>
  <cols>
    <col min="1" max="6" width="13.140625" style="343" customWidth="1"/>
    <col min="7" max="7" width="70" style="343" customWidth="1"/>
    <col min="8" max="16384" width="9.140625" style="343"/>
  </cols>
  <sheetData>
    <row r="1" spans="1:7" ht="72.75" customHeight="1" x14ac:dyDescent="0.2"/>
    <row r="2" spans="1:7" ht="60.75" customHeight="1" x14ac:dyDescent="0.2">
      <c r="A2" s="412" t="s">
        <v>278</v>
      </c>
      <c r="B2" s="413"/>
      <c r="C2" s="413"/>
      <c r="D2" s="413"/>
      <c r="E2" s="413"/>
      <c r="F2" s="413"/>
      <c r="G2" s="414"/>
    </row>
    <row r="3" spans="1:7" ht="31.5" customHeight="1" x14ac:dyDescent="0.2">
      <c r="A3" s="412" t="s">
        <v>267</v>
      </c>
      <c r="B3" s="413"/>
      <c r="C3" s="413"/>
      <c r="D3" s="413"/>
      <c r="E3" s="413"/>
      <c r="F3" s="413"/>
      <c r="G3" s="414"/>
    </row>
    <row r="4" spans="1:7" ht="66.75" customHeight="1" x14ac:dyDescent="0.2">
      <c r="A4" s="419" t="s">
        <v>268</v>
      </c>
      <c r="B4" s="419"/>
      <c r="C4" s="419"/>
      <c r="D4" s="419"/>
      <c r="E4" s="419"/>
      <c r="F4" s="419"/>
      <c r="G4" s="419"/>
    </row>
    <row r="5" spans="1:7" ht="64.5" customHeight="1" x14ac:dyDescent="0.2">
      <c r="A5" s="420" t="s">
        <v>276</v>
      </c>
      <c r="B5" s="420"/>
      <c r="C5" s="420"/>
      <c r="D5" s="420"/>
      <c r="E5" s="420"/>
      <c r="F5" s="420"/>
      <c r="G5" s="420"/>
    </row>
    <row r="6" spans="1:7" ht="36.75" customHeight="1" x14ac:dyDescent="0.2">
      <c r="A6" s="421" t="s">
        <v>260</v>
      </c>
      <c r="B6" s="421"/>
      <c r="C6" s="421"/>
      <c r="D6" s="421"/>
      <c r="E6" s="421"/>
      <c r="F6" s="421"/>
      <c r="G6" s="421"/>
    </row>
    <row r="7" spans="1:7" ht="92.25" customHeight="1" x14ac:dyDescent="0.2">
      <c r="A7" s="415" t="s">
        <v>304</v>
      </c>
      <c r="B7" s="415"/>
      <c r="C7" s="415"/>
      <c r="D7" s="415"/>
      <c r="E7" s="415"/>
      <c r="F7" s="415"/>
      <c r="G7" s="415"/>
    </row>
    <row r="8" spans="1:7" ht="34.5" customHeight="1" x14ac:dyDescent="0.2">
      <c r="A8" s="415" t="s">
        <v>236</v>
      </c>
      <c r="B8" s="415"/>
      <c r="C8" s="415"/>
      <c r="D8" s="415"/>
      <c r="E8" s="415"/>
      <c r="F8" s="415"/>
      <c r="G8" s="415"/>
    </row>
    <row r="9" spans="1:7" ht="42.75" customHeight="1" x14ac:dyDescent="0.2">
      <c r="A9" s="415" t="s">
        <v>299</v>
      </c>
      <c r="B9" s="415"/>
      <c r="C9" s="415"/>
      <c r="D9" s="415"/>
      <c r="E9" s="415"/>
      <c r="F9" s="415"/>
      <c r="G9" s="415"/>
    </row>
    <row r="10" spans="1:7" ht="37.5" customHeight="1" x14ac:dyDescent="0.2">
      <c r="A10" s="416" t="s">
        <v>249</v>
      </c>
      <c r="B10" s="417"/>
      <c r="C10" s="417"/>
      <c r="D10" s="417"/>
      <c r="E10" s="417"/>
      <c r="F10" s="417"/>
      <c r="G10" s="418"/>
    </row>
    <row r="11" spans="1:7" ht="16.5" customHeight="1" thickBot="1" x14ac:dyDescent="0.25"/>
    <row r="12" spans="1:7" ht="13.5" thickBot="1" x14ac:dyDescent="0.25">
      <c r="B12" s="56" t="s">
        <v>164</v>
      </c>
    </row>
    <row r="13" spans="1:7" x14ac:dyDescent="0.2">
      <c r="B13" s="38"/>
      <c r="C13" s="39"/>
      <c r="D13" s="39"/>
      <c r="E13" s="39"/>
      <c r="F13" s="39"/>
      <c r="G13" s="40"/>
    </row>
    <row r="14" spans="1:7" x14ac:dyDescent="0.2">
      <c r="B14" s="41"/>
      <c r="C14" s="35"/>
      <c r="D14" s="36"/>
      <c r="E14" s="34" t="s">
        <v>163</v>
      </c>
      <c r="F14" s="34"/>
      <c r="G14" s="42"/>
    </row>
    <row r="15" spans="1:7" x14ac:dyDescent="0.2">
      <c r="B15" s="41"/>
      <c r="C15" s="37"/>
      <c r="D15" s="34" t="s">
        <v>223</v>
      </c>
      <c r="E15" s="34"/>
      <c r="F15" s="34"/>
      <c r="G15" s="42"/>
    </row>
    <row r="16" spans="1:7" x14ac:dyDescent="0.2">
      <c r="B16" s="41"/>
      <c r="C16" s="46"/>
      <c r="D16" s="34" t="s">
        <v>229</v>
      </c>
      <c r="E16" s="34"/>
      <c r="F16" s="34"/>
      <c r="G16" s="42"/>
    </row>
    <row r="17" spans="2:7" x14ac:dyDescent="0.2">
      <c r="B17" s="41"/>
      <c r="C17" s="34"/>
      <c r="D17" s="34"/>
      <c r="E17" s="34"/>
      <c r="F17" s="34"/>
      <c r="G17" s="42"/>
    </row>
    <row r="18" spans="2:7" ht="13.5" thickBot="1" x14ac:dyDescent="0.25">
      <c r="B18" s="43"/>
      <c r="C18" s="44"/>
      <c r="D18" s="44"/>
      <c r="E18" s="44"/>
      <c r="F18" s="44"/>
      <c r="G18" s="45"/>
    </row>
  </sheetData>
  <sheetProtection algorithmName="SHA-512" hashValue="Z3095jVy6ERlynKKCMK5fl6zggeqb/mlvjhIKHJm5aqoQtnwaO7P20baW+nAOYnBAlKlCy7fItPpNKbKLh+UGg==" saltValue="c6feOD3FNyOYjS+R3aUb1g==" spinCount="100000" sheet="1" objects="1" scenarios="1"/>
  <mergeCells count="9">
    <mergeCell ref="A3:G3"/>
    <mergeCell ref="A9:G9"/>
    <mergeCell ref="A8:G8"/>
    <mergeCell ref="A10:G10"/>
    <mergeCell ref="A2:G2"/>
    <mergeCell ref="A4:G4"/>
    <mergeCell ref="A5:G5"/>
    <mergeCell ref="A7:G7"/>
    <mergeCell ref="A6:G6"/>
  </mergeCells>
  <phoneticPr fontId="35" type="noConversion"/>
  <pageMargins left="0.70866141732283472" right="0.70866141732283472" top="0.74803149606299213" bottom="0.74803149606299213" header="0.31496062992125984" footer="0.31496062992125984"/>
  <pageSetup paperSize="9" scale="77" orientation="landscape" r:id="rId1"/>
  <headerFooter>
    <oddFooter>&amp;LL8_PB_O3_v1.1_20171222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33"/>
  <sheetViews>
    <sheetView view="pageBreakPreview" zoomScale="60" zoomScaleNormal="115" workbookViewId="0">
      <selection activeCell="AB24" sqref="AB24"/>
    </sheetView>
  </sheetViews>
  <sheetFormatPr defaultRowHeight="15" x14ac:dyDescent="0.25"/>
  <cols>
    <col min="1" max="1" width="43.7109375" style="15" customWidth="1"/>
    <col min="2" max="2" width="14.85546875" style="15" customWidth="1"/>
    <col min="3" max="3" width="17.28515625" style="15" customWidth="1"/>
    <col min="4" max="4" width="17.42578125" style="15" customWidth="1"/>
    <col min="5" max="5" width="10.7109375" style="122" customWidth="1"/>
    <col min="6" max="6" width="18.7109375" style="122" bestFit="1" customWidth="1"/>
    <col min="7" max="7" width="13.7109375" style="15" customWidth="1"/>
    <col min="8" max="8" width="9.140625" style="15"/>
    <col min="9" max="9" width="9.140625" style="15" hidden="1" customWidth="1"/>
    <col min="10" max="10" width="11.5703125" style="15" hidden="1" customWidth="1"/>
    <col min="11" max="16" width="9.140625" style="15" hidden="1" customWidth="1"/>
    <col min="17" max="19" width="0" style="15" hidden="1" customWidth="1"/>
    <col min="20" max="16384" width="9.140625" style="15"/>
  </cols>
  <sheetData>
    <row r="1" spans="1:15" x14ac:dyDescent="0.25">
      <c r="A1" s="297" t="s">
        <v>226</v>
      </c>
      <c r="B1" s="119"/>
      <c r="C1" s="119"/>
      <c r="D1" s="119"/>
      <c r="E1" s="121"/>
      <c r="F1" s="121"/>
      <c r="I1" s="135">
        <v>1</v>
      </c>
      <c r="J1" s="135">
        <v>2014</v>
      </c>
    </row>
    <row r="2" spans="1:15" x14ac:dyDescent="0.25">
      <c r="A2" s="298" t="s">
        <v>280</v>
      </c>
      <c r="B2" s="140"/>
      <c r="C2" s="232"/>
      <c r="D2" s="233"/>
      <c r="E2" s="135"/>
      <c r="F2" s="321"/>
      <c r="G2" s="322"/>
      <c r="I2" s="135">
        <v>2</v>
      </c>
      <c r="J2" s="135">
        <v>2015</v>
      </c>
      <c r="L2" s="311"/>
      <c r="M2" s="311"/>
      <c r="N2" s="311">
        <v>3</v>
      </c>
      <c r="O2" s="311">
        <v>2017</v>
      </c>
    </row>
    <row r="3" spans="1:15" x14ac:dyDescent="0.25">
      <c r="A3" s="296" t="s">
        <v>279</v>
      </c>
      <c r="B3" s="428"/>
      <c r="C3" s="428"/>
      <c r="D3" s="428"/>
      <c r="E3" s="135"/>
      <c r="F3" s="321"/>
      <c r="G3" s="322"/>
      <c r="I3" s="135">
        <v>3</v>
      </c>
      <c r="J3" s="135">
        <v>2016</v>
      </c>
      <c r="L3" s="311">
        <v>6</v>
      </c>
      <c r="M3" s="311"/>
      <c r="N3" s="311">
        <v>4</v>
      </c>
      <c r="O3" s="311">
        <v>2018</v>
      </c>
    </row>
    <row r="4" spans="1:15" x14ac:dyDescent="0.25">
      <c r="A4" s="296" t="s">
        <v>42</v>
      </c>
      <c r="B4" s="428"/>
      <c r="C4" s="428"/>
      <c r="D4" s="428"/>
      <c r="E4" s="135"/>
      <c r="F4" s="321"/>
      <c r="G4" s="322"/>
      <c r="I4" s="135">
        <v>4</v>
      </c>
      <c r="J4" s="135">
        <v>2017</v>
      </c>
      <c r="L4" s="311">
        <v>7</v>
      </c>
      <c r="M4" s="311"/>
      <c r="N4" s="311">
        <v>5</v>
      </c>
      <c r="O4" s="311">
        <v>2019</v>
      </c>
    </row>
    <row r="5" spans="1:15" x14ac:dyDescent="0.25">
      <c r="A5" s="296" t="s">
        <v>43</v>
      </c>
      <c r="B5" s="428"/>
      <c r="C5" s="428"/>
      <c r="D5" s="428"/>
      <c r="E5" s="135"/>
      <c r="F5" s="321"/>
      <c r="G5" s="322"/>
      <c r="I5" s="135">
        <v>5</v>
      </c>
      <c r="J5" s="135">
        <v>2018</v>
      </c>
      <c r="L5" s="311">
        <v>8</v>
      </c>
      <c r="M5" s="311"/>
      <c r="N5" s="311">
        <v>6</v>
      </c>
      <c r="O5" s="311"/>
    </row>
    <row r="6" spans="1:15" ht="18" x14ac:dyDescent="0.25">
      <c r="A6" s="296" t="s">
        <v>209</v>
      </c>
      <c r="B6" s="428"/>
      <c r="C6" s="428"/>
      <c r="D6" s="428"/>
      <c r="E6" s="135"/>
      <c r="F6" s="121"/>
      <c r="I6" s="135">
        <v>6</v>
      </c>
      <c r="J6" s="135">
        <v>2019</v>
      </c>
      <c r="L6" s="311">
        <v>9</v>
      </c>
      <c r="M6" s="311"/>
      <c r="N6" s="311">
        <v>7</v>
      </c>
      <c r="O6" s="311"/>
    </row>
    <row r="7" spans="1:15" x14ac:dyDescent="0.25">
      <c r="A7" s="430" t="s">
        <v>281</v>
      </c>
      <c r="B7" s="431"/>
      <c r="C7" s="431"/>
      <c r="D7" s="432"/>
      <c r="E7" s="135"/>
      <c r="F7" s="121"/>
      <c r="I7" s="135">
        <v>7</v>
      </c>
      <c r="J7" s="135">
        <v>2020</v>
      </c>
      <c r="L7" s="311"/>
      <c r="M7" s="311"/>
      <c r="N7" s="311"/>
      <c r="O7" s="311"/>
    </row>
    <row r="8" spans="1:15" x14ac:dyDescent="0.25">
      <c r="A8" s="296" t="s">
        <v>246</v>
      </c>
      <c r="B8" s="428"/>
      <c r="C8" s="428"/>
      <c r="D8" s="428"/>
      <c r="E8" s="135"/>
      <c r="F8" s="121"/>
      <c r="I8" s="135">
        <v>8</v>
      </c>
      <c r="J8" s="135">
        <v>2021</v>
      </c>
      <c r="L8" s="311"/>
      <c r="M8" s="311"/>
      <c r="N8" s="311"/>
      <c r="O8" s="311"/>
    </row>
    <row r="9" spans="1:15" x14ac:dyDescent="0.25">
      <c r="A9" s="296" t="s">
        <v>42</v>
      </c>
      <c r="B9" s="422"/>
      <c r="C9" s="423"/>
      <c r="D9" s="424"/>
      <c r="E9" s="135"/>
      <c r="F9" s="121"/>
      <c r="I9" s="135">
        <v>9</v>
      </c>
      <c r="J9" s="135">
        <v>2022</v>
      </c>
      <c r="L9" s="311"/>
      <c r="M9" s="311"/>
      <c r="N9" s="311"/>
      <c r="O9" s="311"/>
    </row>
    <row r="10" spans="1:15" x14ac:dyDescent="0.25">
      <c r="A10" s="296" t="s">
        <v>43</v>
      </c>
      <c r="B10" s="422"/>
      <c r="C10" s="423"/>
      <c r="D10" s="424"/>
      <c r="E10" s="135"/>
      <c r="F10" s="121"/>
      <c r="I10" s="135">
        <v>10</v>
      </c>
      <c r="J10" s="135">
        <v>2023</v>
      </c>
      <c r="L10" s="311"/>
      <c r="M10" s="311"/>
      <c r="N10" s="311"/>
      <c r="O10" s="311"/>
    </row>
    <row r="11" spans="1:15" x14ac:dyDescent="0.25">
      <c r="A11" s="296" t="s">
        <v>261</v>
      </c>
      <c r="B11" s="428"/>
      <c r="C11" s="428"/>
      <c r="D11" s="428"/>
      <c r="E11" s="135"/>
      <c r="F11" s="121"/>
      <c r="I11" s="135">
        <v>11</v>
      </c>
      <c r="J11" s="135"/>
      <c r="L11" s="311"/>
      <c r="M11" s="311"/>
      <c r="N11" s="311"/>
      <c r="O11" s="311"/>
    </row>
    <row r="12" spans="1:15" x14ac:dyDescent="0.25">
      <c r="B12" s="16"/>
      <c r="C12" s="17"/>
      <c r="E12" s="135"/>
      <c r="I12" s="135">
        <v>12</v>
      </c>
      <c r="L12" s="311">
        <v>18</v>
      </c>
      <c r="M12" s="311"/>
      <c r="N12" s="311"/>
      <c r="O12" s="311"/>
    </row>
    <row r="13" spans="1:15" x14ac:dyDescent="0.25">
      <c r="A13" s="299" t="s">
        <v>45</v>
      </c>
      <c r="B13" s="129">
        <v>20</v>
      </c>
      <c r="I13" s="135">
        <v>13</v>
      </c>
      <c r="L13" s="311">
        <v>19</v>
      </c>
      <c r="M13" s="311"/>
      <c r="N13" s="311"/>
      <c r="O13" s="311"/>
    </row>
    <row r="14" spans="1:15" ht="27" customHeight="1" x14ac:dyDescent="0.25">
      <c r="A14" s="299" t="s">
        <v>156</v>
      </c>
      <c r="B14" s="130"/>
      <c r="C14" s="325"/>
      <c r="D14" s="325"/>
      <c r="E14" s="325"/>
      <c r="F14" s="325"/>
      <c r="G14" s="325"/>
      <c r="H14" s="325"/>
      <c r="I14" s="135">
        <v>14</v>
      </c>
      <c r="L14" s="311">
        <v>20</v>
      </c>
      <c r="M14" s="311"/>
      <c r="N14" s="311"/>
      <c r="O14" s="311"/>
    </row>
    <row r="15" spans="1:15" ht="24.75" customHeight="1" x14ac:dyDescent="0.25">
      <c r="A15" s="299" t="s">
        <v>157</v>
      </c>
      <c r="B15" s="300">
        <f>B14</f>
        <v>0</v>
      </c>
      <c r="C15" s="325"/>
      <c r="D15" s="325"/>
      <c r="E15" s="325"/>
      <c r="F15" s="325"/>
      <c r="G15" s="325"/>
      <c r="H15" s="325"/>
      <c r="I15" s="135">
        <v>15</v>
      </c>
      <c r="L15" s="311"/>
      <c r="M15" s="311"/>
      <c r="N15" s="311"/>
      <c r="O15" s="311"/>
    </row>
    <row r="16" spans="1:15" ht="24.75" hidden="1" customHeight="1" x14ac:dyDescent="0.25">
      <c r="A16" s="299" t="s">
        <v>242</v>
      </c>
      <c r="B16" s="348"/>
      <c r="C16" s="425" t="s">
        <v>241</v>
      </c>
      <c r="D16" s="426"/>
      <c r="E16" s="426"/>
      <c r="F16" s="325"/>
      <c r="G16" s="325"/>
      <c r="H16" s="325"/>
      <c r="I16" s="135">
        <v>16</v>
      </c>
      <c r="J16" s="135"/>
      <c r="L16" s="311"/>
      <c r="M16" s="311"/>
      <c r="N16" s="311"/>
      <c r="O16" s="311"/>
    </row>
    <row r="17" spans="1:15" ht="27" customHeight="1" x14ac:dyDescent="0.25">
      <c r="A17" s="299" t="s">
        <v>44</v>
      </c>
      <c r="B17" s="323">
        <f>'STRUKTURA I IZVORI ULAGANJA'!J30</f>
        <v>0</v>
      </c>
      <c r="C17" s="429" t="s">
        <v>227</v>
      </c>
      <c r="D17" s="426"/>
      <c r="E17" s="426"/>
      <c r="F17" s="114"/>
      <c r="G17" s="114"/>
      <c r="H17" s="114"/>
      <c r="I17" s="135">
        <v>17</v>
      </c>
      <c r="J17" s="326"/>
      <c r="L17" s="253"/>
      <c r="M17" s="253"/>
      <c r="N17" s="253"/>
      <c r="O17" s="253"/>
    </row>
    <row r="18" spans="1:15" s="1" customFormat="1" ht="36" customHeight="1" x14ac:dyDescent="0.25">
      <c r="A18" s="299" t="s">
        <v>233</v>
      </c>
      <c r="B18" s="131"/>
      <c r="C18" s="131"/>
      <c r="D18" s="427" t="s">
        <v>247</v>
      </c>
      <c r="E18" s="426"/>
      <c r="F18" s="426"/>
      <c r="I18" s="135">
        <v>18</v>
      </c>
    </row>
    <row r="19" spans="1:15" x14ac:dyDescent="0.25">
      <c r="A19" s="301" t="s">
        <v>46</v>
      </c>
      <c r="B19" s="302">
        <f>'STRUKTURA I IZVORI ULAGANJA'!C3</f>
        <v>2017</v>
      </c>
      <c r="I19" s="135">
        <v>19</v>
      </c>
    </row>
    <row r="20" spans="1:15" ht="45.75" customHeight="1" x14ac:dyDescent="0.25">
      <c r="A20" s="303" t="s">
        <v>221</v>
      </c>
      <c r="B20" s="303"/>
      <c r="E20" s="15"/>
      <c r="F20" s="15"/>
      <c r="I20" s="135">
        <v>20</v>
      </c>
      <c r="J20" s="114"/>
    </row>
    <row r="22" spans="1:15" x14ac:dyDescent="0.25">
      <c r="A22" s="347"/>
      <c r="B22" s="347"/>
      <c r="C22" s="347"/>
      <c r="D22" s="347"/>
      <c r="E22" s="347"/>
    </row>
    <row r="27" spans="1:15" x14ac:dyDescent="0.25">
      <c r="E27" s="15"/>
      <c r="F27" s="15"/>
    </row>
    <row r="28" spans="1:15" x14ac:dyDescent="0.25">
      <c r="E28" s="15"/>
      <c r="F28" s="15"/>
    </row>
    <row r="29" spans="1:15" x14ac:dyDescent="0.25">
      <c r="E29" s="15"/>
      <c r="F29" s="15"/>
    </row>
    <row r="30" spans="1:15" x14ac:dyDescent="0.25">
      <c r="E30" s="15"/>
      <c r="F30" s="15"/>
    </row>
    <row r="31" spans="1:15" x14ac:dyDescent="0.25">
      <c r="E31" s="15"/>
      <c r="F31" s="15"/>
    </row>
    <row r="32" spans="1:15" x14ac:dyDescent="0.25">
      <c r="E32" s="15"/>
      <c r="F32" s="15"/>
    </row>
    <row r="33" spans="5:6" x14ac:dyDescent="0.25">
      <c r="E33" s="15"/>
      <c r="F33" s="15"/>
    </row>
  </sheetData>
  <sheetProtection algorithmName="SHA-512" hashValue="CHxsZpTRs7YEixoN+yhAI0h0UhLMBb9pVKnVYHiaw+WEO0fikfudIlfLTNAsyKYmdcuZPszYV0lHziak2Oridw==" saltValue="fvmIqLQnKW7JJk6UPpEj7g==" spinCount="100000" sheet="1" objects="1" scenarios="1" formatCells="0" formatColumns="0" formatRows="0"/>
  <mergeCells count="12">
    <mergeCell ref="B9:D9"/>
    <mergeCell ref="B10:D10"/>
    <mergeCell ref="C16:E16"/>
    <mergeCell ref="D18:F18"/>
    <mergeCell ref="B3:D3"/>
    <mergeCell ref="B5:D5"/>
    <mergeCell ref="B4:D4"/>
    <mergeCell ref="B6:D6"/>
    <mergeCell ref="C17:E17"/>
    <mergeCell ref="B8:D8"/>
    <mergeCell ref="B11:D11"/>
    <mergeCell ref="A7:D7"/>
  </mergeCells>
  <phoneticPr fontId="0" type="noConversion"/>
  <dataValidations count="3">
    <dataValidation type="list" allowBlank="1" showInputMessage="1" showErrorMessage="1" sqref="B18">
      <formula1>$I$1:$I$12</formula1>
    </dataValidation>
    <dataValidation type="list" allowBlank="1" showInputMessage="1" showErrorMessage="1" sqref="B13">
      <formula1>$I$5:$I$20</formula1>
    </dataValidation>
    <dataValidation type="list" allowBlank="1" showInputMessage="1" showErrorMessage="1" sqref="C18">
      <formula1>$J$3:$J$10</formula1>
    </dataValidation>
  </dataValidations>
  <pageMargins left="0.70866141732283472" right="0.70866141732283472" top="0.74803149606299213" bottom="0.74803149606299213" header="0.31496062992125984" footer="0.31496062992125984"/>
  <pageSetup paperSize="9" scale="98" orientation="landscape" r:id="rId1"/>
  <headerFooter>
    <oddFooter>&amp;LL8_PB_O3_v1.1_20171222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175"/>
  <sheetViews>
    <sheetView view="pageBreakPreview" topLeftCell="A10" zoomScaleSheetLayoutView="100" workbookViewId="0">
      <selection activeCell="Q7" sqref="Q7"/>
    </sheetView>
  </sheetViews>
  <sheetFormatPr defaultRowHeight="12.75" x14ac:dyDescent="0.2"/>
  <cols>
    <col min="1" max="1" width="4.140625" style="3" customWidth="1"/>
    <col min="2" max="2" width="28.5703125" style="3" customWidth="1"/>
    <col min="3" max="3" width="22.85546875" style="3" customWidth="1"/>
    <col min="4" max="4" width="13.7109375" style="3" customWidth="1"/>
    <col min="5" max="6" width="14.140625" style="3" customWidth="1"/>
    <col min="7" max="7" width="11.7109375" style="3" customWidth="1"/>
    <col min="8" max="9" width="23.28515625" style="3" customWidth="1"/>
    <col min="10" max="10" width="16.42578125" style="3" customWidth="1"/>
    <col min="11" max="11" width="16.42578125" style="3" hidden="1" customWidth="1"/>
    <col min="12" max="15" width="14.7109375" style="3" hidden="1" customWidth="1"/>
    <col min="16" max="16" width="14.7109375" style="3" customWidth="1"/>
    <col min="17" max="16384" width="9.140625" style="3"/>
  </cols>
  <sheetData>
    <row r="1" spans="1:20" ht="28.5" customHeight="1" thickBot="1" x14ac:dyDescent="0.25">
      <c r="A1" s="436" t="s">
        <v>213</v>
      </c>
      <c r="B1" s="436"/>
      <c r="C1" s="436"/>
      <c r="D1" s="436"/>
      <c r="E1" s="436"/>
      <c r="F1" s="436"/>
      <c r="G1" s="436"/>
      <c r="H1" s="310"/>
      <c r="I1" s="310"/>
      <c r="J1" s="58"/>
      <c r="K1" s="58"/>
      <c r="L1" s="58"/>
      <c r="M1" s="58"/>
      <c r="N1" s="58"/>
      <c r="O1" s="58"/>
      <c r="P1" s="305"/>
      <c r="Q1" s="305"/>
      <c r="R1" s="305"/>
      <c r="S1" s="305"/>
      <c r="T1" s="305"/>
    </row>
    <row r="2" spans="1:20" ht="16.5" customHeight="1" x14ac:dyDescent="0.2">
      <c r="A2" s="455" t="s">
        <v>47</v>
      </c>
      <c r="B2" s="468"/>
      <c r="C2" s="459" t="s">
        <v>48</v>
      </c>
      <c r="D2" s="460"/>
      <c r="E2" s="460"/>
      <c r="F2" s="461"/>
      <c r="G2" s="437" t="s">
        <v>49</v>
      </c>
      <c r="H2" s="466" t="s">
        <v>270</v>
      </c>
      <c r="I2" s="463" t="s">
        <v>243</v>
      </c>
      <c r="J2" s="463" t="s">
        <v>244</v>
      </c>
    </row>
    <row r="3" spans="1:20" ht="14.25" customHeight="1" x14ac:dyDescent="0.2">
      <c r="A3" s="469"/>
      <c r="B3" s="470"/>
      <c r="C3" s="304">
        <v>2017</v>
      </c>
      <c r="D3" s="263">
        <f>C3+1</f>
        <v>2018</v>
      </c>
      <c r="E3" s="263">
        <f>D3+1</f>
        <v>2019</v>
      </c>
      <c r="F3" s="384">
        <f>E3+1</f>
        <v>2020</v>
      </c>
      <c r="G3" s="438"/>
      <c r="H3" s="467"/>
      <c r="I3" s="464"/>
      <c r="J3" s="464"/>
    </row>
    <row r="4" spans="1:20" ht="12.75" customHeight="1" x14ac:dyDescent="0.2">
      <c r="A4" s="469"/>
      <c r="B4" s="470"/>
      <c r="C4" s="263">
        <v>1</v>
      </c>
      <c r="D4" s="263">
        <v>2</v>
      </c>
      <c r="E4" s="263">
        <v>3</v>
      </c>
      <c r="F4" s="384">
        <v>4</v>
      </c>
      <c r="G4" s="439"/>
      <c r="H4" s="467"/>
      <c r="I4" s="464"/>
      <c r="J4" s="464"/>
      <c r="L4" s="380"/>
      <c r="M4" s="380"/>
    </row>
    <row r="5" spans="1:20" ht="23.25" customHeight="1" thickBot="1" x14ac:dyDescent="0.25">
      <c r="A5" s="442" t="s">
        <v>50</v>
      </c>
      <c r="B5" s="443"/>
      <c r="C5" s="443"/>
      <c r="D5" s="443"/>
      <c r="E5" s="443"/>
      <c r="F5" s="443"/>
      <c r="G5" s="444"/>
      <c r="H5" s="465"/>
      <c r="I5" s="465"/>
      <c r="J5" s="465"/>
      <c r="K5" s="69"/>
      <c r="L5" s="379"/>
      <c r="M5" s="379"/>
      <c r="N5" s="3">
        <v>2017</v>
      </c>
    </row>
    <row r="6" spans="1:20" s="306" customFormat="1" ht="12.75" customHeight="1" x14ac:dyDescent="0.2">
      <c r="A6" s="265" t="s">
        <v>31</v>
      </c>
      <c r="B6" s="362" t="s">
        <v>51</v>
      </c>
      <c r="C6" s="60"/>
      <c r="D6" s="60"/>
      <c r="E6" s="60"/>
      <c r="F6" s="390"/>
      <c r="G6" s="336">
        <f>SUM(C6:F6)</f>
        <v>0</v>
      </c>
      <c r="H6" s="357"/>
      <c r="I6" s="406"/>
      <c r="J6" s="331">
        <f>H6*I6</f>
        <v>0</v>
      </c>
      <c r="K6" s="407"/>
      <c r="L6" s="381"/>
      <c r="M6" s="381"/>
      <c r="N6" s="3">
        <v>2018</v>
      </c>
    </row>
    <row r="7" spans="1:20" s="306" customFormat="1" x14ac:dyDescent="0.2">
      <c r="A7" s="166" t="s">
        <v>32</v>
      </c>
      <c r="B7" s="239" t="s">
        <v>52</v>
      </c>
      <c r="C7" s="164">
        <f>SUM(C8:C11)</f>
        <v>0</v>
      </c>
      <c r="D7" s="164">
        <f>SUM(D8:D11)</f>
        <v>0</v>
      </c>
      <c r="E7" s="164">
        <f>SUM(E8:E11)</f>
        <v>0</v>
      </c>
      <c r="F7" s="164">
        <f>SUM(F8:F11)</f>
        <v>0</v>
      </c>
      <c r="G7" s="337">
        <f>C7+D7+E7+F7</f>
        <v>0</v>
      </c>
      <c r="H7" s="335">
        <f>SUM(H8:H11)</f>
        <v>0</v>
      </c>
      <c r="I7" s="357"/>
      <c r="J7" s="329">
        <f>SUM(J8:J11)</f>
        <v>0</v>
      </c>
      <c r="L7" s="381"/>
      <c r="M7" s="381"/>
      <c r="N7" s="3">
        <v>2019</v>
      </c>
    </row>
    <row r="8" spans="1:20" s="75" customFormat="1" x14ac:dyDescent="0.2">
      <c r="A8" s="374" t="s">
        <v>1</v>
      </c>
      <c r="B8" s="59"/>
      <c r="C8" s="60"/>
      <c r="D8" s="60"/>
      <c r="E8" s="60"/>
      <c r="F8" s="391"/>
      <c r="G8" s="334">
        <f>SUM(C8:F8)</f>
        <v>0</v>
      </c>
      <c r="H8" s="324">
        <f>G8</f>
        <v>0</v>
      </c>
      <c r="I8" s="358">
        <v>0.5</v>
      </c>
      <c r="J8" s="328">
        <f>H8*I8</f>
        <v>0</v>
      </c>
      <c r="L8" s="382"/>
      <c r="M8" s="382"/>
      <c r="N8" s="3">
        <v>2020</v>
      </c>
    </row>
    <row r="9" spans="1:20" s="75" customFormat="1" x14ac:dyDescent="0.2">
      <c r="A9" s="374" t="s">
        <v>12</v>
      </c>
      <c r="B9" s="59"/>
      <c r="C9" s="60"/>
      <c r="D9" s="60"/>
      <c r="E9" s="60"/>
      <c r="F9" s="391"/>
      <c r="G9" s="334">
        <f>SUM(C9:E9)</f>
        <v>0</v>
      </c>
      <c r="H9" s="324">
        <f>G9</f>
        <v>0</v>
      </c>
      <c r="I9" s="358">
        <v>0.5</v>
      </c>
      <c r="J9" s="328">
        <f>H9*I9</f>
        <v>0</v>
      </c>
      <c r="L9" s="382"/>
      <c r="M9" s="382"/>
      <c r="N9" s="3">
        <v>2021</v>
      </c>
    </row>
    <row r="10" spans="1:20" s="75" customFormat="1" x14ac:dyDescent="0.2">
      <c r="A10" s="374" t="s">
        <v>10</v>
      </c>
      <c r="B10" s="59"/>
      <c r="C10" s="60"/>
      <c r="D10" s="60"/>
      <c r="E10" s="60"/>
      <c r="F10" s="391"/>
      <c r="G10" s="334">
        <f>SUM(C10:E10)</f>
        <v>0</v>
      </c>
      <c r="H10" s="324">
        <f>G10</f>
        <v>0</v>
      </c>
      <c r="I10" s="358">
        <v>0.5</v>
      </c>
      <c r="J10" s="328">
        <f>H10*I10</f>
        <v>0</v>
      </c>
      <c r="N10" s="3">
        <v>2022</v>
      </c>
    </row>
    <row r="11" spans="1:20" s="75" customFormat="1" ht="13.5" customHeight="1" x14ac:dyDescent="0.2">
      <c r="A11" s="374" t="s">
        <v>11</v>
      </c>
      <c r="B11" s="59"/>
      <c r="C11" s="60"/>
      <c r="D11" s="60"/>
      <c r="E11" s="60"/>
      <c r="F11" s="391"/>
      <c r="G11" s="334">
        <f>SUM(C11:E11)</f>
        <v>0</v>
      </c>
      <c r="H11" s="324">
        <f>G11</f>
        <v>0</v>
      </c>
      <c r="I11" s="358">
        <v>0.5</v>
      </c>
      <c r="J11" s="328">
        <f>H11*I11</f>
        <v>0</v>
      </c>
      <c r="N11" s="3">
        <v>2023</v>
      </c>
    </row>
    <row r="12" spans="1:20" s="306" customFormat="1" x14ac:dyDescent="0.2">
      <c r="A12" s="166" t="s">
        <v>33</v>
      </c>
      <c r="B12" s="239" t="s">
        <v>53</v>
      </c>
      <c r="C12" s="164">
        <f>SUM(C13:C17)</f>
        <v>0</v>
      </c>
      <c r="D12" s="165">
        <f>SUM(D13:D17)</f>
        <v>0</v>
      </c>
      <c r="E12" s="165">
        <f>SUM(E13:E17)</f>
        <v>0</v>
      </c>
      <c r="F12" s="165">
        <f>SUM(F13:F17)</f>
        <v>0</v>
      </c>
      <c r="G12" s="337">
        <f>C12+D12+E12+F12</f>
        <v>0</v>
      </c>
      <c r="H12" s="335">
        <f>SUM(H13:H17)</f>
        <v>0</v>
      </c>
      <c r="I12" s="357"/>
      <c r="J12" s="329">
        <f>SUM(J13:J17)</f>
        <v>0</v>
      </c>
      <c r="N12" s="3"/>
    </row>
    <row r="13" spans="1:20" s="75" customFormat="1" x14ac:dyDescent="0.2">
      <c r="A13" s="374" t="s">
        <v>2</v>
      </c>
      <c r="B13" s="59"/>
      <c r="C13" s="60"/>
      <c r="D13" s="60"/>
      <c r="E13" s="60"/>
      <c r="F13" s="391"/>
      <c r="G13" s="334">
        <f>SUM(C13:F13)</f>
        <v>0</v>
      </c>
      <c r="H13" s="324">
        <f>G13</f>
        <v>0</v>
      </c>
      <c r="I13" s="358">
        <v>0.5</v>
      </c>
      <c r="J13" s="328">
        <f>H13*I13</f>
        <v>0</v>
      </c>
      <c r="N13" s="3"/>
    </row>
    <row r="14" spans="1:20" s="75" customFormat="1" x14ac:dyDescent="0.2">
      <c r="A14" s="374" t="s">
        <v>3</v>
      </c>
      <c r="B14" s="59"/>
      <c r="C14" s="60"/>
      <c r="D14" s="60"/>
      <c r="E14" s="60"/>
      <c r="F14" s="391"/>
      <c r="G14" s="334">
        <f t="shared" ref="G14:G16" si="0">SUM(C14:F14)</f>
        <v>0</v>
      </c>
      <c r="H14" s="324">
        <f>G14</f>
        <v>0</v>
      </c>
      <c r="I14" s="358">
        <v>0.5</v>
      </c>
      <c r="J14" s="328">
        <f>H14*I14</f>
        <v>0</v>
      </c>
      <c r="N14" s="3"/>
    </row>
    <row r="15" spans="1:20" s="75" customFormat="1" x14ac:dyDescent="0.2">
      <c r="A15" s="374" t="s">
        <v>4</v>
      </c>
      <c r="B15" s="59"/>
      <c r="C15" s="60"/>
      <c r="D15" s="60"/>
      <c r="E15" s="60"/>
      <c r="F15" s="391"/>
      <c r="G15" s="334">
        <f>SUM(C15:F15)</f>
        <v>0</v>
      </c>
      <c r="H15" s="324">
        <f>G15</f>
        <v>0</v>
      </c>
      <c r="I15" s="358">
        <v>0.5</v>
      </c>
      <c r="J15" s="328">
        <f>H15*I15</f>
        <v>0</v>
      </c>
    </row>
    <row r="16" spans="1:20" s="75" customFormat="1" x14ac:dyDescent="0.2">
      <c r="A16" s="374" t="s">
        <v>5</v>
      </c>
      <c r="B16" s="59"/>
      <c r="C16" s="60"/>
      <c r="D16" s="60"/>
      <c r="E16" s="60"/>
      <c r="F16" s="391"/>
      <c r="G16" s="334">
        <f t="shared" si="0"/>
        <v>0</v>
      </c>
      <c r="H16" s="324">
        <f>G16</f>
        <v>0</v>
      </c>
      <c r="I16" s="358">
        <v>0.5</v>
      </c>
      <c r="J16" s="328">
        <f>H16*I16</f>
        <v>0</v>
      </c>
    </row>
    <row r="17" spans="1:10" s="75" customFormat="1" x14ac:dyDescent="0.2">
      <c r="A17" s="374" t="s">
        <v>13</v>
      </c>
      <c r="B17" s="59"/>
      <c r="C17" s="60"/>
      <c r="D17" s="60"/>
      <c r="E17" s="60"/>
      <c r="F17" s="391"/>
      <c r="G17" s="334">
        <f>SUM(C17:F17)</f>
        <v>0</v>
      </c>
      <c r="H17" s="324">
        <f>G17</f>
        <v>0</v>
      </c>
      <c r="I17" s="358">
        <v>0.5</v>
      </c>
      <c r="J17" s="328">
        <f>H17*I17</f>
        <v>0</v>
      </c>
    </row>
    <row r="18" spans="1:10" s="306" customFormat="1" x14ac:dyDescent="0.2">
      <c r="A18" s="166" t="s">
        <v>34</v>
      </c>
      <c r="B18" s="239" t="s">
        <v>210</v>
      </c>
      <c r="C18" s="164">
        <f>SUM(C19:C23)</f>
        <v>0</v>
      </c>
      <c r="D18" s="164">
        <f>SUM(D19:D23)</f>
        <v>0</v>
      </c>
      <c r="E18" s="164">
        <f>SUM(E19:E23)</f>
        <v>0</v>
      </c>
      <c r="F18" s="164">
        <f>SUM(F19:F23)</f>
        <v>0</v>
      </c>
      <c r="G18" s="337">
        <f>C18+D18+E18+F18</f>
        <v>0</v>
      </c>
      <c r="H18" s="335">
        <f>SUM(H19:H23)</f>
        <v>0</v>
      </c>
      <c r="I18" s="357"/>
      <c r="J18" s="163">
        <f>SUM(J19:J23)</f>
        <v>0</v>
      </c>
    </row>
    <row r="19" spans="1:10" s="75" customFormat="1" x14ac:dyDescent="0.2">
      <c r="A19" s="374" t="s">
        <v>19</v>
      </c>
      <c r="B19" s="59"/>
      <c r="C19" s="60"/>
      <c r="D19" s="61"/>
      <c r="E19" s="61"/>
      <c r="F19" s="61"/>
      <c r="G19" s="334">
        <f>SUM(C19:F19)</f>
        <v>0</v>
      </c>
      <c r="H19" s="324">
        <f>G19</f>
        <v>0</v>
      </c>
      <c r="I19" s="358">
        <v>0.5</v>
      </c>
      <c r="J19" s="328">
        <f>H19*I19</f>
        <v>0</v>
      </c>
    </row>
    <row r="20" spans="1:10" s="75" customFormat="1" x14ac:dyDescent="0.2">
      <c r="A20" s="374" t="s">
        <v>20</v>
      </c>
      <c r="B20" s="59"/>
      <c r="C20" s="60"/>
      <c r="D20" s="61"/>
      <c r="E20" s="61"/>
      <c r="F20" s="61"/>
      <c r="G20" s="334">
        <f t="shared" ref="G20:G23" si="1">SUM(C20:F20)</f>
        <v>0</v>
      </c>
      <c r="H20" s="324">
        <f>G20</f>
        <v>0</v>
      </c>
      <c r="I20" s="358">
        <v>0.5</v>
      </c>
      <c r="J20" s="328">
        <f>H20*I20</f>
        <v>0</v>
      </c>
    </row>
    <row r="21" spans="1:10" s="75" customFormat="1" x14ac:dyDescent="0.2">
      <c r="A21" s="374" t="s">
        <v>21</v>
      </c>
      <c r="B21" s="59"/>
      <c r="C21" s="60"/>
      <c r="D21" s="61"/>
      <c r="E21" s="61"/>
      <c r="F21" s="61"/>
      <c r="G21" s="334">
        <f t="shared" si="1"/>
        <v>0</v>
      </c>
      <c r="H21" s="324">
        <f>G21</f>
        <v>0</v>
      </c>
      <c r="I21" s="358">
        <v>0.5</v>
      </c>
      <c r="J21" s="328">
        <f>H21*I21</f>
        <v>0</v>
      </c>
    </row>
    <row r="22" spans="1:10" s="75" customFormat="1" x14ac:dyDescent="0.2">
      <c r="A22" s="374" t="s">
        <v>22</v>
      </c>
      <c r="B22" s="59"/>
      <c r="C22" s="60"/>
      <c r="D22" s="61"/>
      <c r="E22" s="61"/>
      <c r="F22" s="61"/>
      <c r="G22" s="334">
        <f t="shared" si="1"/>
        <v>0</v>
      </c>
      <c r="H22" s="324">
        <f>G22</f>
        <v>0</v>
      </c>
      <c r="I22" s="358">
        <v>0.5</v>
      </c>
      <c r="J22" s="328">
        <f>H22*I22</f>
        <v>0</v>
      </c>
    </row>
    <row r="23" spans="1:10" s="75" customFormat="1" x14ac:dyDescent="0.2">
      <c r="A23" s="374" t="s">
        <v>23</v>
      </c>
      <c r="B23" s="59"/>
      <c r="C23" s="60"/>
      <c r="D23" s="61"/>
      <c r="E23" s="61"/>
      <c r="F23" s="61"/>
      <c r="G23" s="334">
        <f t="shared" si="1"/>
        <v>0</v>
      </c>
      <c r="H23" s="324">
        <f>G23</f>
        <v>0</v>
      </c>
      <c r="I23" s="358">
        <v>0.5</v>
      </c>
      <c r="J23" s="328">
        <f>H23*I23</f>
        <v>0</v>
      </c>
    </row>
    <row r="24" spans="1:10" s="306" customFormat="1" ht="13.5" customHeight="1" x14ac:dyDescent="0.2">
      <c r="A24" s="166" t="s">
        <v>337</v>
      </c>
      <c r="B24" s="239" t="s">
        <v>54</v>
      </c>
      <c r="C24" s="164">
        <f>SUM(C25:C29)</f>
        <v>0</v>
      </c>
      <c r="D24" s="165">
        <f>SUM(D25:D29)</f>
        <v>0</v>
      </c>
      <c r="E24" s="165">
        <f>SUM(E25:E29)</f>
        <v>0</v>
      </c>
      <c r="F24" s="165">
        <f>SUM(F25:F29)</f>
        <v>0</v>
      </c>
      <c r="G24" s="337">
        <f>C24+D24+E24+F24</f>
        <v>0</v>
      </c>
      <c r="H24" s="335">
        <f>SUM(H25:H29)</f>
        <v>0</v>
      </c>
      <c r="I24" s="357"/>
      <c r="J24" s="335">
        <f>SUM(J25:J29)</f>
        <v>0</v>
      </c>
    </row>
    <row r="25" spans="1:10" s="75" customFormat="1" x14ac:dyDescent="0.2">
      <c r="A25" s="374" t="s">
        <v>14</v>
      </c>
      <c r="B25" s="59"/>
      <c r="C25" s="60"/>
      <c r="D25" s="61"/>
      <c r="E25" s="61"/>
      <c r="F25" s="61"/>
      <c r="G25" s="334">
        <f>SUM(C25:F25)</f>
        <v>0</v>
      </c>
      <c r="H25" s="324">
        <f>G25</f>
        <v>0</v>
      </c>
      <c r="I25" s="358">
        <v>0.5</v>
      </c>
      <c r="J25" s="328">
        <f>H25*I25</f>
        <v>0</v>
      </c>
    </row>
    <row r="26" spans="1:10" s="75" customFormat="1" x14ac:dyDescent="0.2">
      <c r="A26" s="374" t="s">
        <v>15</v>
      </c>
      <c r="B26" s="59"/>
      <c r="C26" s="60"/>
      <c r="D26" s="61"/>
      <c r="E26" s="61"/>
      <c r="F26" s="61"/>
      <c r="G26" s="334">
        <f t="shared" ref="G26:G29" si="2">SUM(C26:F26)</f>
        <v>0</v>
      </c>
      <c r="H26" s="324">
        <f>G26</f>
        <v>0</v>
      </c>
      <c r="I26" s="358">
        <v>0.5</v>
      </c>
      <c r="J26" s="328">
        <f>H26*I26</f>
        <v>0</v>
      </c>
    </row>
    <row r="27" spans="1:10" s="75" customFormat="1" x14ac:dyDescent="0.2">
      <c r="A27" s="374" t="s">
        <v>16</v>
      </c>
      <c r="B27" s="240"/>
      <c r="C27" s="60"/>
      <c r="D27" s="61"/>
      <c r="E27" s="61"/>
      <c r="F27" s="61"/>
      <c r="G27" s="334">
        <f t="shared" si="2"/>
        <v>0</v>
      </c>
      <c r="H27" s="324">
        <f>G27</f>
        <v>0</v>
      </c>
      <c r="I27" s="358">
        <v>0.5</v>
      </c>
      <c r="J27" s="328">
        <f>H27*I27</f>
        <v>0</v>
      </c>
    </row>
    <row r="28" spans="1:10" s="75" customFormat="1" x14ac:dyDescent="0.2">
      <c r="A28" s="374" t="s">
        <v>17</v>
      </c>
      <c r="B28" s="59"/>
      <c r="C28" s="60"/>
      <c r="D28" s="61"/>
      <c r="E28" s="61"/>
      <c r="F28" s="61"/>
      <c r="G28" s="334">
        <f t="shared" si="2"/>
        <v>0</v>
      </c>
      <c r="H28" s="324">
        <f>G28</f>
        <v>0</v>
      </c>
      <c r="I28" s="358">
        <v>0.5</v>
      </c>
      <c r="J28" s="328">
        <f>H28*I28</f>
        <v>0</v>
      </c>
    </row>
    <row r="29" spans="1:10" s="75" customFormat="1" ht="13.5" thickBot="1" x14ac:dyDescent="0.25">
      <c r="A29" s="374" t="s">
        <v>18</v>
      </c>
      <c r="B29" s="59"/>
      <c r="C29" s="60"/>
      <c r="D29" s="25"/>
      <c r="E29" s="61"/>
      <c r="F29" s="61"/>
      <c r="G29" s="334">
        <f t="shared" si="2"/>
        <v>0</v>
      </c>
      <c r="H29" s="324">
        <f>G29</f>
        <v>0</v>
      </c>
      <c r="I29" s="358">
        <v>0.5</v>
      </c>
      <c r="J29" s="359">
        <f>H29*I29</f>
        <v>0</v>
      </c>
    </row>
    <row r="30" spans="1:10" s="306" customFormat="1" ht="27" thickTop="1" thickBot="1" x14ac:dyDescent="0.25">
      <c r="A30" s="173" t="s">
        <v>35</v>
      </c>
      <c r="B30" s="264" t="s">
        <v>55</v>
      </c>
      <c r="C30" s="164">
        <f>C6+C7+C12+C18+C24</f>
        <v>0</v>
      </c>
      <c r="D30" s="164">
        <f t="shared" ref="D30:F30" si="3">D6+D7+D12+D18+D24</f>
        <v>0</v>
      </c>
      <c r="E30" s="164">
        <f t="shared" si="3"/>
        <v>0</v>
      </c>
      <c r="F30" s="164">
        <f t="shared" si="3"/>
        <v>0</v>
      </c>
      <c r="G30" s="333">
        <f>C30+D30+E30+F30</f>
        <v>0</v>
      </c>
      <c r="H30" s="332">
        <f>H7+H12+H18+H24</f>
        <v>0</v>
      </c>
      <c r="I30" s="332"/>
      <c r="J30" s="330">
        <f>J6+J7+J12+J18+J24</f>
        <v>0</v>
      </c>
    </row>
    <row r="31" spans="1:10" s="306" customFormat="1" ht="16.5" customHeight="1" thickTop="1" x14ac:dyDescent="0.2">
      <c r="A31" s="166" t="s">
        <v>338</v>
      </c>
      <c r="B31" s="239" t="s">
        <v>220</v>
      </c>
      <c r="C31" s="164">
        <f>SUM(C32:C36)</f>
        <v>0</v>
      </c>
      <c r="D31" s="164">
        <f>SUM(D32:D36)</f>
        <v>0</v>
      </c>
      <c r="E31" s="164">
        <f>SUM(E32:E36)</f>
        <v>0</v>
      </c>
      <c r="F31" s="164">
        <f>SUM(F32:F36)</f>
        <v>0</v>
      </c>
      <c r="G31" s="333">
        <f>SUM(G32:G36)</f>
        <v>0</v>
      </c>
      <c r="H31" s="75"/>
      <c r="I31" s="75"/>
    </row>
    <row r="32" spans="1:10" s="75" customFormat="1" ht="16.5" customHeight="1" x14ac:dyDescent="0.2">
      <c r="A32" s="374" t="s">
        <v>24</v>
      </c>
      <c r="B32" s="59"/>
      <c r="C32" s="60"/>
      <c r="D32" s="60"/>
      <c r="E32" s="60"/>
      <c r="F32" s="391"/>
      <c r="G32" s="334">
        <f>SUM(C32:F32)</f>
        <v>0</v>
      </c>
    </row>
    <row r="33" spans="1:12" s="75" customFormat="1" ht="16.5" customHeight="1" x14ac:dyDescent="0.2">
      <c r="A33" s="374" t="s">
        <v>25</v>
      </c>
      <c r="B33" s="59"/>
      <c r="C33" s="60"/>
      <c r="D33" s="62"/>
      <c r="E33" s="62"/>
      <c r="F33" s="61"/>
      <c r="G33" s="334">
        <f t="shared" ref="G33:G35" si="4">SUM(C33:F33)</f>
        <v>0</v>
      </c>
    </row>
    <row r="34" spans="1:12" s="75" customFormat="1" ht="16.5" customHeight="1" x14ac:dyDescent="0.2">
      <c r="A34" s="374" t="s">
        <v>26</v>
      </c>
      <c r="B34" s="59"/>
      <c r="C34" s="60"/>
      <c r="D34" s="62"/>
      <c r="E34" s="62"/>
      <c r="F34" s="61"/>
      <c r="G34" s="334">
        <f t="shared" si="4"/>
        <v>0</v>
      </c>
    </row>
    <row r="35" spans="1:12" s="75" customFormat="1" ht="16.5" customHeight="1" x14ac:dyDescent="0.2">
      <c r="A35" s="374" t="s">
        <v>27</v>
      </c>
      <c r="B35" s="59"/>
      <c r="C35" s="60"/>
      <c r="D35" s="62"/>
      <c r="E35" s="62"/>
      <c r="F35" s="61"/>
      <c r="G35" s="334">
        <f t="shared" si="4"/>
        <v>0</v>
      </c>
    </row>
    <row r="36" spans="1:12" s="75" customFormat="1" ht="16.5" customHeight="1" thickBot="1" x14ac:dyDescent="0.25">
      <c r="A36" s="374" t="s">
        <v>28</v>
      </c>
      <c r="B36" s="59"/>
      <c r="C36" s="60"/>
      <c r="D36" s="62"/>
      <c r="E36" s="62"/>
      <c r="F36" s="61"/>
      <c r="G36" s="334">
        <f>SUM(C36:F36)</f>
        <v>0</v>
      </c>
    </row>
    <row r="37" spans="1:12" s="306" customFormat="1" ht="39" customHeight="1" thickBot="1" x14ac:dyDescent="0.25">
      <c r="A37" s="450" t="s">
        <v>339</v>
      </c>
      <c r="B37" s="450"/>
      <c r="C37" s="168">
        <f>C30+C31</f>
        <v>0</v>
      </c>
      <c r="D37" s="167">
        <f>D30+D31</f>
        <v>0</v>
      </c>
      <c r="E37" s="340">
        <f>E30+E31</f>
        <v>0</v>
      </c>
      <c r="F37" s="340">
        <f>F30+F31</f>
        <v>0</v>
      </c>
      <c r="G37" s="351">
        <f>G30+G31</f>
        <v>0</v>
      </c>
      <c r="H37" s="75"/>
      <c r="I37" s="75"/>
    </row>
    <row r="38" spans="1:12" ht="23.25" customHeight="1" thickBot="1" x14ac:dyDescent="0.25">
      <c r="A38" s="445" t="s">
        <v>323</v>
      </c>
      <c r="B38" s="446"/>
      <c r="C38" s="447"/>
      <c r="D38" s="447"/>
      <c r="E38" s="447"/>
      <c r="F38" s="447"/>
      <c r="G38" s="447"/>
      <c r="H38" s="448"/>
    </row>
    <row r="39" spans="1:12" s="69" customFormat="1" ht="24" customHeight="1" x14ac:dyDescent="0.2">
      <c r="A39" s="455" t="s">
        <v>303</v>
      </c>
      <c r="B39" s="456"/>
      <c r="C39" s="169">
        <f>C3</f>
        <v>2017</v>
      </c>
      <c r="D39" s="350">
        <f>D3</f>
        <v>2018</v>
      </c>
      <c r="E39" s="262">
        <f>E3</f>
        <v>2019</v>
      </c>
      <c r="F39" s="262">
        <f>F3</f>
        <v>2020</v>
      </c>
      <c r="G39" s="451" t="s">
        <v>49</v>
      </c>
      <c r="H39" s="452"/>
      <c r="I39" s="3"/>
    </row>
    <row r="40" spans="1:12" s="69" customFormat="1" ht="13.5" customHeight="1" thickBot="1" x14ac:dyDescent="0.25">
      <c r="A40" s="457"/>
      <c r="B40" s="458"/>
      <c r="C40" s="170">
        <v>1</v>
      </c>
      <c r="D40" s="171">
        <v>2</v>
      </c>
      <c r="E40" s="349">
        <v>3</v>
      </c>
      <c r="F40" s="383">
        <v>4</v>
      </c>
      <c r="G40" s="453"/>
      <c r="H40" s="454"/>
      <c r="I40" s="3"/>
    </row>
    <row r="41" spans="1:12" x14ac:dyDescent="0.2">
      <c r="A41" s="449" t="s">
        <v>321</v>
      </c>
      <c r="B41" s="449"/>
      <c r="C41" s="172">
        <f>SUM(C42:C44)</f>
        <v>0</v>
      </c>
      <c r="D41" s="172">
        <f>SUM(D42:D44)</f>
        <v>0</v>
      </c>
      <c r="E41" s="172">
        <f>SUM(E42:E44)</f>
        <v>0</v>
      </c>
      <c r="F41" s="172">
        <f>SUM(F42:F44)</f>
        <v>0</v>
      </c>
      <c r="G41" s="440">
        <f>SUM(C41:F41)</f>
        <v>0</v>
      </c>
      <c r="H41" s="441"/>
    </row>
    <row r="42" spans="1:12" x14ac:dyDescent="0.2">
      <c r="A42" s="433" t="s">
        <v>324</v>
      </c>
      <c r="B42" s="433"/>
      <c r="C42" s="60"/>
      <c r="D42" s="62"/>
      <c r="E42" s="62"/>
      <c r="F42" s="391"/>
      <c r="G42" s="434">
        <f>SUM(C42:F42)</f>
        <v>0</v>
      </c>
      <c r="H42" s="435"/>
      <c r="J42" s="399"/>
    </row>
    <row r="43" spans="1:12" x14ac:dyDescent="0.2">
      <c r="A43" s="433"/>
      <c r="B43" s="433"/>
      <c r="C43" s="60"/>
      <c r="D43" s="62"/>
      <c r="E43" s="62"/>
      <c r="F43" s="391"/>
      <c r="G43" s="434">
        <f t="shared" ref="G43" si="5">SUM(C43:F43)</f>
        <v>0</v>
      </c>
      <c r="H43" s="435"/>
    </row>
    <row r="44" spans="1:12" ht="12.75" customHeight="1" x14ac:dyDescent="0.2">
      <c r="A44" s="472" t="s">
        <v>331</v>
      </c>
      <c r="B44" s="472"/>
      <c r="C44" s="60"/>
      <c r="D44" s="62"/>
      <c r="E44" s="62"/>
      <c r="F44" s="391"/>
      <c r="G44" s="434">
        <f>SUM(C44:F44)</f>
        <v>0</v>
      </c>
      <c r="H44" s="435"/>
    </row>
    <row r="45" spans="1:12" x14ac:dyDescent="0.2">
      <c r="A45" s="480" t="s">
        <v>56</v>
      </c>
      <c r="B45" s="480"/>
      <c r="C45" s="164">
        <f>SUM(C46:C47)</f>
        <v>0</v>
      </c>
      <c r="D45" s="165">
        <f>SUM(D46:D47)</f>
        <v>0</v>
      </c>
      <c r="E45" s="166">
        <f>SUM(E46:E47)</f>
        <v>0</v>
      </c>
      <c r="F45" s="166">
        <f>SUM(F46:F47)</f>
        <v>0</v>
      </c>
      <c r="G45" s="440">
        <f>SUM(C45:F45)</f>
        <v>0</v>
      </c>
      <c r="H45" s="441"/>
    </row>
    <row r="46" spans="1:12" x14ac:dyDescent="0.2">
      <c r="A46" s="433" t="s">
        <v>165</v>
      </c>
      <c r="B46" s="433"/>
      <c r="C46" s="60"/>
      <c r="D46" s="62"/>
      <c r="E46" s="62"/>
      <c r="F46" s="391"/>
      <c r="G46" s="434">
        <f>SUM(C46:F46)</f>
        <v>0</v>
      </c>
      <c r="H46" s="435"/>
      <c r="L46" s="400"/>
    </row>
    <row r="47" spans="1:12" ht="13.5" thickBot="1" x14ac:dyDescent="0.25">
      <c r="A47" s="433" t="s">
        <v>322</v>
      </c>
      <c r="B47" s="433"/>
      <c r="C47" s="60"/>
      <c r="D47" s="62"/>
      <c r="E47" s="62"/>
      <c r="F47" s="391"/>
      <c r="G47" s="434">
        <f>SUM(C47:F47)</f>
        <v>0</v>
      </c>
      <c r="H47" s="435"/>
      <c r="L47" s="400"/>
    </row>
    <row r="48" spans="1:12" ht="13.5" thickBot="1" x14ac:dyDescent="0.25">
      <c r="A48" s="485" t="s">
        <v>49</v>
      </c>
      <c r="B48" s="486"/>
      <c r="C48" s="174">
        <f>C41+C45</f>
        <v>0</v>
      </c>
      <c r="D48" s="174">
        <f>D41+D45</f>
        <v>0</v>
      </c>
      <c r="E48" s="174">
        <f>E41+E45</f>
        <v>0</v>
      </c>
      <c r="F48" s="174">
        <f>F41+F45</f>
        <v>0</v>
      </c>
      <c r="G48" s="473">
        <f>SUM(C48:F48)</f>
        <v>0</v>
      </c>
      <c r="H48" s="474"/>
      <c r="L48" s="400" t="s">
        <v>315</v>
      </c>
    </row>
    <row r="49" spans="1:18" ht="14.25" thickBot="1" x14ac:dyDescent="0.3">
      <c r="A49" s="57"/>
      <c r="B49" s="1"/>
      <c r="C49" s="1"/>
      <c r="D49" s="1"/>
      <c r="E49" s="484"/>
      <c r="F49" s="484"/>
      <c r="G49" s="484"/>
      <c r="H49" s="484"/>
      <c r="I49" s="327"/>
      <c r="J49" s="57"/>
      <c r="K49" s="1"/>
      <c r="L49" s="400" t="s">
        <v>316</v>
      </c>
    </row>
    <row r="50" spans="1:18" ht="13.5" x14ac:dyDescent="0.25">
      <c r="A50" s="57"/>
      <c r="B50" s="475" t="s">
        <v>300</v>
      </c>
      <c r="C50" s="476"/>
      <c r="D50" s="338"/>
      <c r="E50" s="327"/>
      <c r="F50" s="385"/>
      <c r="G50" s="327"/>
      <c r="H50" s="327"/>
      <c r="I50" s="327"/>
      <c r="J50" s="57"/>
      <c r="K50" s="1"/>
      <c r="L50" s="400"/>
    </row>
    <row r="51" spans="1:18" ht="13.5" x14ac:dyDescent="0.25">
      <c r="A51" s="57"/>
      <c r="B51" s="487" t="s">
        <v>301</v>
      </c>
      <c r="C51" s="488"/>
      <c r="D51" s="405"/>
      <c r="E51" s="327"/>
      <c r="F51" s="385"/>
      <c r="G51" s="327"/>
      <c r="H51" s="327"/>
      <c r="I51" s="327"/>
      <c r="J51" s="57"/>
      <c r="K51" s="1"/>
    </row>
    <row r="52" spans="1:18" ht="14.25" thickBot="1" x14ac:dyDescent="0.3">
      <c r="A52" s="57"/>
      <c r="B52" s="477" t="s">
        <v>317</v>
      </c>
      <c r="C52" s="478"/>
      <c r="D52" s="339"/>
      <c r="E52" s="327"/>
      <c r="F52" s="385"/>
      <c r="G52" s="327"/>
      <c r="H52" s="327"/>
      <c r="I52" s="327"/>
      <c r="J52" s="57"/>
      <c r="K52" s="1"/>
    </row>
    <row r="53" spans="1:18" ht="13.5" x14ac:dyDescent="0.25">
      <c r="A53" s="57"/>
      <c r="B53" s="1"/>
      <c r="C53" s="1"/>
      <c r="D53" s="1"/>
      <c r="E53" s="1"/>
      <c r="F53" s="1"/>
      <c r="G53" s="1"/>
      <c r="H53" s="1"/>
      <c r="I53" s="1"/>
      <c r="J53" s="57"/>
      <c r="K53" s="1"/>
    </row>
    <row r="54" spans="1:18" ht="13.5" x14ac:dyDescent="0.25">
      <c r="A54" s="471" t="s">
        <v>228</v>
      </c>
      <c r="B54" s="471"/>
      <c r="C54" s="1"/>
      <c r="D54" s="1"/>
      <c r="E54" s="1"/>
      <c r="F54" s="1"/>
      <c r="G54" s="1"/>
      <c r="H54" s="1"/>
      <c r="I54" s="1"/>
      <c r="J54" s="57"/>
      <c r="K54" s="1"/>
    </row>
    <row r="55" spans="1:18" ht="27.75" customHeight="1" x14ac:dyDescent="0.25">
      <c r="A55" s="462" t="s">
        <v>57</v>
      </c>
      <c r="B55" s="462"/>
      <c r="C55" s="462"/>
      <c r="D55" s="462"/>
      <c r="E55" s="462"/>
      <c r="F55" s="462"/>
      <c r="G55" s="462"/>
      <c r="H55" s="462"/>
      <c r="I55" s="356"/>
      <c r="J55" s="136"/>
      <c r="K55" s="136"/>
      <c r="L55" s="307"/>
      <c r="M55" s="307"/>
      <c r="N55" s="307"/>
      <c r="O55" s="307"/>
      <c r="P55" s="307"/>
      <c r="Q55" s="307"/>
      <c r="R55" s="307"/>
    </row>
    <row r="56" spans="1:18" s="101" customFormat="1" ht="13.5" customHeight="1" x14ac:dyDescent="0.25">
      <c r="A56" s="481" t="s">
        <v>179</v>
      </c>
      <c r="B56" s="481"/>
      <c r="C56" s="481"/>
      <c r="D56" s="481"/>
      <c r="E56" s="481"/>
      <c r="F56" s="481"/>
      <c r="G56" s="481"/>
      <c r="H56" s="481"/>
      <c r="I56" s="353"/>
      <c r="J56" s="136"/>
      <c r="K56" s="136"/>
      <c r="L56" s="307"/>
      <c r="M56" s="307"/>
      <c r="N56" s="307"/>
      <c r="O56" s="307"/>
      <c r="P56" s="307"/>
      <c r="Q56" s="307"/>
      <c r="R56" s="307"/>
    </row>
    <row r="57" spans="1:18" ht="13.5" customHeight="1" x14ac:dyDescent="0.25">
      <c r="A57" s="462" t="s">
        <v>58</v>
      </c>
      <c r="B57" s="462"/>
      <c r="C57" s="462"/>
      <c r="D57" s="462"/>
      <c r="E57" s="462"/>
      <c r="F57" s="462"/>
      <c r="G57" s="462"/>
      <c r="H57" s="462"/>
      <c r="I57" s="356"/>
      <c r="J57" s="136"/>
      <c r="K57" s="136"/>
      <c r="L57" s="307"/>
      <c r="M57" s="307"/>
      <c r="N57" s="307"/>
      <c r="O57" s="307"/>
      <c r="P57" s="307"/>
      <c r="Q57" s="307"/>
      <c r="R57" s="307"/>
    </row>
    <row r="58" spans="1:18" ht="67.5" customHeight="1" x14ac:dyDescent="0.25">
      <c r="A58" s="489" t="s">
        <v>282</v>
      </c>
      <c r="B58" s="489"/>
      <c r="C58" s="489"/>
      <c r="D58" s="489"/>
      <c r="E58" s="489"/>
      <c r="F58" s="489"/>
      <c r="G58" s="489"/>
      <c r="H58" s="489"/>
      <c r="I58" s="354"/>
      <c r="J58" s="136"/>
      <c r="K58" s="136"/>
      <c r="L58" s="307"/>
      <c r="M58" s="307"/>
      <c r="N58" s="307"/>
      <c r="O58" s="307"/>
      <c r="P58" s="307"/>
      <c r="Q58" s="307"/>
      <c r="R58" s="307"/>
    </row>
    <row r="59" spans="1:18" s="308" customFormat="1" ht="17.25" customHeight="1" x14ac:dyDescent="0.25">
      <c r="A59" s="483" t="s">
        <v>250</v>
      </c>
      <c r="B59" s="483"/>
      <c r="C59" s="483"/>
      <c r="D59" s="483"/>
      <c r="E59" s="483"/>
      <c r="F59" s="483"/>
      <c r="G59" s="483"/>
      <c r="H59" s="483"/>
      <c r="I59" s="355"/>
      <c r="J59" s="136"/>
      <c r="K59" s="136"/>
      <c r="L59" s="307"/>
      <c r="M59" s="307"/>
      <c r="N59" s="307"/>
      <c r="O59" s="307"/>
      <c r="P59" s="307"/>
      <c r="Q59" s="307"/>
      <c r="R59" s="307"/>
    </row>
    <row r="60" spans="1:18" ht="19.5" customHeight="1" x14ac:dyDescent="0.25">
      <c r="A60" s="462" t="s">
        <v>182</v>
      </c>
      <c r="B60" s="462"/>
      <c r="C60" s="462"/>
      <c r="D60" s="462"/>
      <c r="E60" s="462"/>
      <c r="F60" s="462"/>
      <c r="G60" s="462"/>
      <c r="H60" s="462"/>
      <c r="I60" s="356"/>
      <c r="J60" s="136"/>
      <c r="K60" s="136"/>
      <c r="L60" s="307"/>
      <c r="M60" s="307"/>
      <c r="N60" s="307"/>
      <c r="O60" s="307"/>
      <c r="P60" s="307"/>
      <c r="Q60" s="307"/>
      <c r="R60" s="307"/>
    </row>
    <row r="61" spans="1:18" ht="19.5" customHeight="1" x14ac:dyDescent="0.25">
      <c r="A61" s="482" t="s">
        <v>188</v>
      </c>
      <c r="B61" s="482"/>
      <c r="C61" s="482"/>
      <c r="D61" s="482"/>
      <c r="E61" s="482"/>
      <c r="F61" s="482"/>
      <c r="G61" s="482"/>
      <c r="H61" s="482"/>
      <c r="I61" s="354"/>
      <c r="J61" s="136"/>
      <c r="K61" s="136"/>
      <c r="L61" s="307"/>
      <c r="M61" s="307"/>
      <c r="N61" s="307"/>
      <c r="O61" s="307"/>
      <c r="P61" s="307"/>
      <c r="Q61" s="307"/>
      <c r="R61" s="307"/>
    </row>
    <row r="62" spans="1:18" ht="45" customHeight="1" x14ac:dyDescent="0.25">
      <c r="A62" s="482" t="s">
        <v>234</v>
      </c>
      <c r="B62" s="482"/>
      <c r="C62" s="482"/>
      <c r="D62" s="482"/>
      <c r="E62" s="482"/>
      <c r="F62" s="482"/>
      <c r="G62" s="482"/>
      <c r="H62" s="482"/>
      <c r="I62" s="354"/>
      <c r="J62" s="136"/>
      <c r="K62" s="136"/>
      <c r="L62" s="307"/>
      <c r="M62" s="307"/>
      <c r="N62" s="307"/>
      <c r="O62" s="307"/>
      <c r="P62" s="307"/>
      <c r="Q62" s="307"/>
      <c r="R62" s="307"/>
    </row>
    <row r="63" spans="1:18" ht="22.5" customHeight="1" x14ac:dyDescent="0.2">
      <c r="A63" s="479" t="s">
        <v>283</v>
      </c>
      <c r="B63" s="479"/>
      <c r="C63" s="479"/>
      <c r="D63" s="479"/>
      <c r="E63" s="479"/>
      <c r="F63" s="479"/>
      <c r="G63" s="479"/>
      <c r="H63" s="479"/>
      <c r="I63" s="352"/>
      <c r="J63" s="1"/>
      <c r="K63" s="1"/>
    </row>
    <row r="64" spans="1:18" s="309" customFormat="1" ht="27" customHeight="1" x14ac:dyDescent="0.25">
      <c r="A64" s="479" t="s">
        <v>284</v>
      </c>
      <c r="B64" s="479"/>
      <c r="C64" s="479"/>
      <c r="D64" s="479"/>
      <c r="E64" s="479"/>
      <c r="F64" s="479"/>
      <c r="G64" s="479"/>
      <c r="H64" s="479"/>
      <c r="I64" s="352"/>
      <c r="J64" s="136"/>
      <c r="K64" s="136"/>
      <c r="L64" s="307"/>
      <c r="M64" s="307"/>
      <c r="N64" s="307"/>
      <c r="O64" s="307"/>
      <c r="P64" s="307"/>
      <c r="Q64" s="307"/>
      <c r="R64" s="307"/>
    </row>
    <row r="65" spans="1:11" ht="45" customHeight="1" x14ac:dyDescent="0.2">
      <c r="A65" s="479" t="s">
        <v>286</v>
      </c>
      <c r="B65" s="479"/>
      <c r="C65" s="479"/>
      <c r="D65" s="479"/>
      <c r="E65" s="479"/>
      <c r="F65" s="479"/>
      <c r="G65" s="479"/>
      <c r="H65" s="479"/>
    </row>
    <row r="66" spans="1:11" s="402" customFormat="1" ht="29.25" customHeight="1" x14ac:dyDescent="0.2">
      <c r="A66" s="479" t="s">
        <v>325</v>
      </c>
      <c r="B66" s="479"/>
      <c r="C66" s="479"/>
      <c r="D66" s="479"/>
      <c r="E66" s="479"/>
      <c r="F66" s="479"/>
      <c r="G66" s="479"/>
      <c r="H66" s="479"/>
      <c r="I66" s="3"/>
      <c r="J66" s="3"/>
      <c r="K66" s="401"/>
    </row>
    <row r="67" spans="1:11" x14ac:dyDescent="0.2">
      <c r="A67" s="1"/>
      <c r="B67" s="1"/>
      <c r="C67" s="1"/>
      <c r="D67" s="1"/>
      <c r="E67" s="1"/>
      <c r="F67" s="1"/>
      <c r="G67" s="1"/>
      <c r="H67" s="1"/>
      <c r="I67" s="1"/>
      <c r="J67" s="1"/>
      <c r="K67" s="1"/>
    </row>
    <row r="68" spans="1:11" x14ac:dyDescent="0.2">
      <c r="A68" s="1"/>
      <c r="B68" s="1"/>
      <c r="C68" s="1"/>
      <c r="D68" s="1"/>
      <c r="E68" s="1"/>
      <c r="F68" s="1"/>
      <c r="G68" s="1"/>
      <c r="H68" s="1"/>
      <c r="I68" s="1"/>
      <c r="J68" s="1"/>
      <c r="K68" s="1"/>
    </row>
    <row r="69" spans="1:11" x14ac:dyDescent="0.2">
      <c r="A69" s="1"/>
      <c r="B69" s="1"/>
      <c r="C69" s="1"/>
      <c r="D69" s="1"/>
      <c r="E69" s="1"/>
      <c r="F69" s="1"/>
      <c r="G69" s="1"/>
      <c r="H69" s="1"/>
      <c r="I69" s="1"/>
      <c r="J69" s="1"/>
      <c r="K69" s="1"/>
    </row>
    <row r="70" spans="1:11" x14ac:dyDescent="0.2">
      <c r="A70" s="1"/>
      <c r="B70" s="1"/>
      <c r="C70" s="1"/>
      <c r="D70" s="1"/>
      <c r="E70" s="1"/>
      <c r="F70" s="1"/>
      <c r="G70" s="1"/>
      <c r="H70" s="1"/>
      <c r="I70" s="1"/>
      <c r="J70" s="1"/>
      <c r="K70" s="1"/>
    </row>
    <row r="71" spans="1:11" x14ac:dyDescent="0.2">
      <c r="A71" s="1"/>
      <c r="B71" s="1"/>
      <c r="C71" s="1"/>
      <c r="D71" s="1"/>
      <c r="E71" s="1"/>
      <c r="F71" s="1"/>
      <c r="G71" s="1"/>
      <c r="H71" s="1"/>
      <c r="I71" s="1"/>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row r="98" spans="1:11" x14ac:dyDescent="0.2">
      <c r="A98" s="1"/>
      <c r="B98" s="1"/>
      <c r="C98" s="1"/>
      <c r="D98" s="1"/>
      <c r="E98" s="1"/>
      <c r="F98" s="1"/>
      <c r="G98" s="1"/>
      <c r="H98" s="1"/>
      <c r="I98" s="1"/>
      <c r="J98" s="1"/>
      <c r="K98" s="1"/>
    </row>
    <row r="99" spans="1:11" x14ac:dyDescent="0.2">
      <c r="A99" s="1"/>
      <c r="B99" s="1"/>
      <c r="C99" s="1"/>
      <c r="D99" s="1"/>
      <c r="E99" s="1"/>
      <c r="F99" s="1"/>
      <c r="G99" s="1"/>
      <c r="H99" s="1"/>
      <c r="I99" s="1"/>
      <c r="J99" s="1"/>
      <c r="K99" s="1"/>
    </row>
    <row r="100" spans="1:11" x14ac:dyDescent="0.2">
      <c r="A100" s="1"/>
      <c r="B100" s="1"/>
      <c r="C100" s="1"/>
      <c r="D100" s="1"/>
      <c r="E100" s="1"/>
      <c r="F100" s="1"/>
      <c r="G100" s="1"/>
      <c r="H100" s="1"/>
      <c r="I100" s="1"/>
      <c r="J100" s="1"/>
      <c r="K100" s="1"/>
    </row>
    <row r="101" spans="1:11" x14ac:dyDescent="0.2">
      <c r="A101" s="1"/>
      <c r="B101" s="1"/>
      <c r="C101" s="1"/>
      <c r="D101" s="1"/>
      <c r="E101" s="1"/>
      <c r="F101" s="1"/>
      <c r="G101" s="1"/>
      <c r="H101" s="1"/>
      <c r="I101" s="1"/>
      <c r="J101" s="1"/>
      <c r="K101" s="1"/>
    </row>
    <row r="102" spans="1:11" x14ac:dyDescent="0.2">
      <c r="A102" s="1"/>
      <c r="B102" s="1"/>
      <c r="C102" s="1"/>
      <c r="D102" s="1"/>
      <c r="E102" s="1"/>
      <c r="F102" s="1"/>
      <c r="G102" s="1"/>
      <c r="H102" s="1"/>
      <c r="I102" s="1"/>
      <c r="J102" s="1"/>
      <c r="K102" s="1"/>
    </row>
    <row r="103" spans="1:11" x14ac:dyDescent="0.2">
      <c r="A103" s="1"/>
      <c r="B103" s="1"/>
      <c r="C103" s="1"/>
      <c r="D103" s="1"/>
      <c r="E103" s="1"/>
      <c r="F103" s="1"/>
      <c r="G103" s="1"/>
      <c r="H103" s="1"/>
      <c r="I103" s="1"/>
      <c r="J103" s="1"/>
      <c r="K103" s="1"/>
    </row>
    <row r="104" spans="1:11" x14ac:dyDescent="0.2">
      <c r="A104" s="1"/>
      <c r="B104" s="1"/>
      <c r="C104" s="1"/>
      <c r="D104" s="1"/>
      <c r="E104" s="1"/>
      <c r="F104" s="1"/>
      <c r="G104" s="1"/>
      <c r="H104" s="1"/>
      <c r="I104" s="1"/>
      <c r="J104" s="1"/>
      <c r="K104" s="1"/>
    </row>
    <row r="105" spans="1:11" x14ac:dyDescent="0.2">
      <c r="A105" s="1"/>
      <c r="B105" s="1"/>
      <c r="C105" s="1"/>
      <c r="D105" s="1"/>
      <c r="E105" s="1"/>
      <c r="F105" s="1"/>
      <c r="G105" s="1"/>
      <c r="H105" s="1"/>
      <c r="I105" s="1"/>
      <c r="J105" s="1"/>
      <c r="K105" s="1"/>
    </row>
    <row r="106" spans="1:11" x14ac:dyDescent="0.2">
      <c r="A106" s="1"/>
      <c r="B106" s="1"/>
      <c r="C106" s="1"/>
      <c r="D106" s="1"/>
      <c r="E106" s="1"/>
      <c r="F106" s="1"/>
      <c r="G106" s="1"/>
      <c r="H106" s="1"/>
      <c r="I106" s="1"/>
      <c r="J106" s="1"/>
      <c r="K106" s="1"/>
    </row>
    <row r="107" spans="1:11" x14ac:dyDescent="0.2">
      <c r="A107" s="1"/>
      <c r="B107" s="1"/>
      <c r="C107" s="1"/>
      <c r="D107" s="1"/>
      <c r="E107" s="1"/>
      <c r="F107" s="1"/>
      <c r="G107" s="1"/>
      <c r="H107" s="1"/>
      <c r="I107" s="1"/>
      <c r="J107" s="1"/>
      <c r="K107" s="1"/>
    </row>
    <row r="108" spans="1:11" x14ac:dyDescent="0.2">
      <c r="A108" s="1"/>
      <c r="B108" s="1"/>
      <c r="C108" s="1"/>
      <c r="D108" s="1"/>
      <c r="E108" s="1"/>
      <c r="F108" s="1"/>
      <c r="G108" s="1"/>
      <c r="H108" s="1"/>
      <c r="I108" s="1"/>
      <c r="J108" s="1"/>
      <c r="K108" s="1"/>
    </row>
    <row r="109" spans="1:11" x14ac:dyDescent="0.2">
      <c r="A109" s="1"/>
      <c r="B109" s="1"/>
      <c r="C109" s="1"/>
      <c r="D109" s="1"/>
      <c r="E109" s="1"/>
      <c r="F109" s="1"/>
      <c r="G109" s="1"/>
      <c r="H109" s="1"/>
      <c r="I109" s="1"/>
      <c r="J109" s="1"/>
      <c r="K109" s="1"/>
    </row>
    <row r="110" spans="1:11" x14ac:dyDescent="0.2">
      <c r="A110" s="1"/>
      <c r="B110" s="1"/>
      <c r="C110" s="1"/>
      <c r="D110" s="1"/>
      <c r="E110" s="1"/>
      <c r="F110" s="1"/>
      <c r="G110" s="1"/>
      <c r="H110" s="1"/>
      <c r="I110" s="1"/>
      <c r="J110" s="1"/>
      <c r="K110" s="1"/>
    </row>
    <row r="111" spans="1:11" x14ac:dyDescent="0.2">
      <c r="A111" s="1"/>
      <c r="B111" s="1"/>
      <c r="C111" s="1"/>
      <c r="D111" s="1"/>
      <c r="E111" s="1"/>
      <c r="F111" s="1"/>
      <c r="G111" s="1"/>
      <c r="H111" s="1"/>
      <c r="I111" s="1"/>
      <c r="J111" s="1"/>
      <c r="K111" s="1"/>
    </row>
    <row r="112" spans="1:11" x14ac:dyDescent="0.2">
      <c r="A112" s="1"/>
      <c r="B112" s="1"/>
      <c r="C112" s="1"/>
      <c r="D112" s="1"/>
      <c r="E112" s="1"/>
      <c r="F112" s="1"/>
      <c r="G112" s="1"/>
      <c r="H112" s="1"/>
      <c r="I112" s="1"/>
      <c r="J112" s="1"/>
      <c r="K112" s="1"/>
    </row>
    <row r="113" spans="1:11" x14ac:dyDescent="0.2">
      <c r="A113" s="1"/>
      <c r="B113" s="1"/>
      <c r="C113" s="1"/>
      <c r="D113" s="1"/>
      <c r="E113" s="1"/>
      <c r="F113" s="1"/>
      <c r="G113" s="1"/>
      <c r="H113" s="1"/>
      <c r="I113" s="1"/>
      <c r="J113" s="1"/>
      <c r="K113" s="1"/>
    </row>
    <row r="114" spans="1:11" x14ac:dyDescent="0.2">
      <c r="A114" s="1"/>
      <c r="B114" s="1"/>
      <c r="C114" s="1"/>
      <c r="D114" s="1"/>
      <c r="E114" s="1"/>
      <c r="F114" s="1"/>
      <c r="G114" s="1"/>
      <c r="H114" s="1"/>
      <c r="I114" s="1"/>
      <c r="J114" s="1"/>
      <c r="K114" s="1"/>
    </row>
    <row r="115" spans="1:11" x14ac:dyDescent="0.2">
      <c r="A115" s="1"/>
      <c r="B115" s="1"/>
      <c r="C115" s="1"/>
      <c r="D115" s="1"/>
      <c r="E115" s="1"/>
      <c r="F115" s="1"/>
      <c r="G115" s="1"/>
      <c r="H115" s="1"/>
      <c r="I115" s="1"/>
      <c r="J115" s="1"/>
      <c r="K115" s="1"/>
    </row>
    <row r="116" spans="1:11" x14ac:dyDescent="0.2">
      <c r="A116" s="1"/>
      <c r="B116" s="1"/>
      <c r="C116" s="1"/>
      <c r="D116" s="1"/>
      <c r="E116" s="1"/>
      <c r="F116" s="1"/>
      <c r="G116" s="1"/>
      <c r="H116" s="1"/>
      <c r="I116" s="1"/>
      <c r="J116" s="1"/>
      <c r="K116" s="1"/>
    </row>
    <row r="117" spans="1:11" x14ac:dyDescent="0.2">
      <c r="A117" s="1"/>
      <c r="B117" s="1"/>
      <c r="C117" s="1"/>
      <c r="D117" s="1"/>
      <c r="E117" s="1"/>
      <c r="F117" s="1"/>
      <c r="G117" s="1"/>
      <c r="H117" s="1"/>
      <c r="I117" s="1"/>
      <c r="J117" s="1"/>
      <c r="K117" s="1"/>
    </row>
    <row r="118" spans="1:11" x14ac:dyDescent="0.2">
      <c r="A118" s="1"/>
      <c r="B118" s="1"/>
      <c r="C118" s="1"/>
      <c r="D118" s="1"/>
      <c r="E118" s="1"/>
      <c r="F118" s="1"/>
      <c r="G118" s="1"/>
      <c r="H118" s="1"/>
      <c r="I118" s="1"/>
      <c r="J118" s="1"/>
      <c r="K118" s="1"/>
    </row>
    <row r="119" spans="1:11" x14ac:dyDescent="0.2">
      <c r="A119" s="1"/>
      <c r="B119" s="1"/>
      <c r="C119" s="1"/>
      <c r="D119" s="1"/>
      <c r="E119" s="1"/>
      <c r="F119" s="1"/>
      <c r="G119" s="1"/>
      <c r="H119" s="1"/>
      <c r="I119" s="1"/>
      <c r="J119" s="1"/>
      <c r="K119" s="1"/>
    </row>
    <row r="120" spans="1:11" x14ac:dyDescent="0.2">
      <c r="A120" s="1"/>
      <c r="B120" s="1"/>
      <c r="C120" s="1"/>
      <c r="D120" s="1"/>
      <c r="E120" s="1"/>
      <c r="F120" s="1"/>
      <c r="G120" s="1"/>
      <c r="H120" s="1"/>
      <c r="I120" s="1"/>
      <c r="J120" s="1"/>
      <c r="K120" s="1"/>
    </row>
    <row r="121" spans="1:11" x14ac:dyDescent="0.2">
      <c r="A121" s="1"/>
      <c r="B121" s="1"/>
      <c r="C121" s="1"/>
      <c r="D121" s="1"/>
      <c r="E121" s="1"/>
      <c r="F121" s="1"/>
      <c r="G121" s="1"/>
      <c r="H121" s="1"/>
      <c r="I121" s="1"/>
      <c r="J121" s="1"/>
      <c r="K121" s="1"/>
    </row>
    <row r="122" spans="1:11" x14ac:dyDescent="0.2">
      <c r="A122" s="1"/>
      <c r="B122" s="1"/>
      <c r="C122" s="1"/>
      <c r="D122" s="1"/>
      <c r="E122" s="1"/>
      <c r="F122" s="1"/>
      <c r="G122" s="1"/>
      <c r="H122" s="1"/>
      <c r="I122" s="1"/>
      <c r="J122" s="1"/>
      <c r="K122" s="1"/>
    </row>
    <row r="123" spans="1:11" x14ac:dyDescent="0.2">
      <c r="A123" s="1"/>
      <c r="B123" s="1"/>
      <c r="C123" s="1"/>
      <c r="D123" s="1"/>
      <c r="E123" s="1"/>
      <c r="F123" s="1"/>
      <c r="G123" s="1"/>
      <c r="H123" s="1"/>
      <c r="I123" s="1"/>
      <c r="J123" s="1"/>
      <c r="K123" s="1"/>
    </row>
    <row r="124" spans="1:11" x14ac:dyDescent="0.2">
      <c r="A124" s="1"/>
      <c r="B124" s="1"/>
      <c r="C124" s="1"/>
      <c r="D124" s="1"/>
      <c r="E124" s="1"/>
      <c r="F124" s="1"/>
      <c r="G124" s="1"/>
      <c r="H124" s="1"/>
      <c r="I124" s="1"/>
      <c r="J124" s="1"/>
      <c r="K124" s="1"/>
    </row>
    <row r="125" spans="1:11" x14ac:dyDescent="0.2">
      <c r="A125" s="1"/>
      <c r="B125" s="1"/>
      <c r="C125" s="1"/>
      <c r="D125" s="1"/>
      <c r="E125" s="1"/>
      <c r="F125" s="1"/>
      <c r="G125" s="1"/>
      <c r="H125" s="1"/>
      <c r="I125" s="1"/>
      <c r="J125" s="1"/>
      <c r="K125" s="1"/>
    </row>
    <row r="126" spans="1:11" x14ac:dyDescent="0.2">
      <c r="A126" s="1"/>
      <c r="B126" s="1"/>
      <c r="C126" s="1"/>
      <c r="D126" s="1"/>
      <c r="E126" s="1"/>
      <c r="F126" s="1"/>
      <c r="G126" s="1"/>
      <c r="H126" s="1"/>
      <c r="I126" s="1"/>
      <c r="J126" s="1"/>
      <c r="K126" s="1"/>
    </row>
    <row r="127" spans="1:11" x14ac:dyDescent="0.2">
      <c r="A127" s="1"/>
      <c r="B127" s="1"/>
      <c r="C127" s="1"/>
      <c r="D127" s="1"/>
      <c r="E127" s="1"/>
      <c r="F127" s="1"/>
      <c r="G127" s="1"/>
      <c r="H127" s="1"/>
      <c r="I127" s="1"/>
      <c r="J127" s="1"/>
      <c r="K127" s="1"/>
    </row>
    <row r="128" spans="1:11" x14ac:dyDescent="0.2">
      <c r="A128" s="1"/>
      <c r="B128" s="1"/>
      <c r="C128" s="1"/>
      <c r="D128" s="1"/>
      <c r="E128" s="1"/>
      <c r="F128" s="1"/>
      <c r="G128" s="1"/>
      <c r="H128" s="1"/>
      <c r="I128" s="1"/>
      <c r="J128" s="1"/>
      <c r="K128" s="1"/>
    </row>
    <row r="129" spans="1:11" x14ac:dyDescent="0.2">
      <c r="A129" s="1"/>
      <c r="B129" s="1"/>
      <c r="C129" s="1"/>
      <c r="D129" s="1"/>
      <c r="E129" s="1"/>
      <c r="F129" s="1"/>
      <c r="G129" s="1"/>
      <c r="H129" s="1"/>
      <c r="I129" s="1"/>
      <c r="J129" s="1"/>
      <c r="K129" s="1"/>
    </row>
    <row r="130" spans="1:11" x14ac:dyDescent="0.2">
      <c r="A130" s="1"/>
      <c r="B130" s="1"/>
      <c r="C130" s="1"/>
      <c r="D130" s="1"/>
      <c r="E130" s="1"/>
      <c r="F130" s="1"/>
      <c r="G130" s="1"/>
      <c r="H130" s="1"/>
      <c r="I130" s="1"/>
      <c r="J130" s="1"/>
      <c r="K130" s="1"/>
    </row>
    <row r="131" spans="1:11" x14ac:dyDescent="0.2">
      <c r="A131" s="1"/>
      <c r="B131" s="1"/>
      <c r="C131" s="1"/>
      <c r="D131" s="1"/>
      <c r="E131" s="1"/>
      <c r="F131" s="1"/>
      <c r="G131" s="1"/>
      <c r="H131" s="1"/>
      <c r="I131" s="1"/>
      <c r="J131" s="1"/>
      <c r="K131" s="1"/>
    </row>
    <row r="132" spans="1:11" x14ac:dyDescent="0.2">
      <c r="A132" s="1"/>
      <c r="B132" s="1"/>
      <c r="C132" s="1"/>
      <c r="D132" s="1"/>
      <c r="E132" s="1"/>
      <c r="F132" s="1"/>
      <c r="G132" s="1"/>
      <c r="H132" s="1"/>
      <c r="I132" s="1"/>
      <c r="J132" s="1"/>
      <c r="K132" s="1"/>
    </row>
    <row r="133" spans="1:11" x14ac:dyDescent="0.2">
      <c r="A133" s="1"/>
      <c r="B133" s="1"/>
      <c r="C133" s="1"/>
      <c r="D133" s="1"/>
      <c r="E133" s="1"/>
      <c r="F133" s="1"/>
      <c r="G133" s="1"/>
      <c r="H133" s="1"/>
      <c r="I133" s="1"/>
      <c r="J133" s="1"/>
      <c r="K133" s="1"/>
    </row>
    <row r="134" spans="1:11" x14ac:dyDescent="0.2">
      <c r="A134" s="1"/>
      <c r="B134" s="1"/>
      <c r="C134" s="1"/>
      <c r="D134" s="1"/>
      <c r="E134" s="1"/>
      <c r="F134" s="1"/>
      <c r="G134" s="1"/>
      <c r="H134" s="1"/>
      <c r="I134" s="1"/>
      <c r="J134" s="1"/>
      <c r="K134" s="1"/>
    </row>
    <row r="135" spans="1:11" x14ac:dyDescent="0.2">
      <c r="A135" s="1"/>
      <c r="B135" s="1"/>
      <c r="C135" s="1"/>
      <c r="D135" s="1"/>
      <c r="E135" s="1"/>
      <c r="F135" s="1"/>
      <c r="G135" s="1"/>
      <c r="H135" s="1"/>
      <c r="I135" s="1"/>
      <c r="J135" s="1"/>
      <c r="K135" s="1"/>
    </row>
    <row r="136" spans="1:11" x14ac:dyDescent="0.2">
      <c r="A136" s="1"/>
      <c r="B136" s="1"/>
      <c r="C136" s="1"/>
      <c r="D136" s="1"/>
      <c r="E136" s="1"/>
      <c r="F136" s="1"/>
      <c r="G136" s="1"/>
      <c r="H136" s="1"/>
      <c r="I136" s="1"/>
      <c r="J136" s="1"/>
      <c r="K136" s="1"/>
    </row>
    <row r="137" spans="1:11" x14ac:dyDescent="0.2">
      <c r="A137" s="1"/>
      <c r="B137" s="1"/>
      <c r="C137" s="1"/>
      <c r="D137" s="1"/>
      <c r="E137" s="1"/>
      <c r="F137" s="1"/>
      <c r="G137" s="1"/>
      <c r="H137" s="1"/>
      <c r="I137" s="1"/>
      <c r="J137" s="1"/>
      <c r="K137" s="1"/>
    </row>
    <row r="138" spans="1:11" x14ac:dyDescent="0.2">
      <c r="A138" s="1"/>
      <c r="B138" s="1"/>
      <c r="C138" s="1"/>
      <c r="D138" s="1"/>
      <c r="E138" s="1"/>
      <c r="F138" s="1"/>
      <c r="G138" s="1"/>
      <c r="H138" s="1"/>
      <c r="I138" s="1"/>
      <c r="J138" s="1"/>
      <c r="K138" s="1"/>
    </row>
    <row r="139" spans="1:11" x14ac:dyDescent="0.2">
      <c r="A139" s="1"/>
      <c r="B139" s="1"/>
      <c r="C139" s="1"/>
      <c r="D139" s="1"/>
      <c r="E139" s="1"/>
      <c r="F139" s="1"/>
      <c r="G139" s="1"/>
      <c r="H139" s="1"/>
      <c r="I139" s="1"/>
      <c r="J139" s="1"/>
      <c r="K139" s="1"/>
    </row>
    <row r="140" spans="1:11" x14ac:dyDescent="0.2">
      <c r="A140" s="1"/>
      <c r="B140" s="1"/>
      <c r="C140" s="1"/>
      <c r="D140" s="1"/>
      <c r="E140" s="1"/>
      <c r="F140" s="1"/>
      <c r="G140" s="1"/>
      <c r="H140" s="1"/>
      <c r="I140" s="1"/>
      <c r="J140" s="1"/>
      <c r="K140" s="1"/>
    </row>
    <row r="141" spans="1:11" x14ac:dyDescent="0.2">
      <c r="A141" s="1"/>
      <c r="B141" s="1"/>
      <c r="C141" s="1"/>
      <c r="D141" s="1"/>
      <c r="E141" s="1"/>
      <c r="F141" s="1"/>
      <c r="G141" s="1"/>
      <c r="H141" s="1"/>
      <c r="I141" s="1"/>
      <c r="J141" s="1"/>
      <c r="K141" s="1"/>
    </row>
    <row r="142" spans="1:11" x14ac:dyDescent="0.2">
      <c r="A142" s="1"/>
      <c r="B142" s="1"/>
      <c r="C142" s="1"/>
      <c r="D142" s="1"/>
      <c r="E142" s="1"/>
      <c r="F142" s="1"/>
      <c r="G142" s="1"/>
      <c r="H142" s="1"/>
      <c r="I142" s="1"/>
      <c r="J142" s="1"/>
      <c r="K142" s="1"/>
    </row>
    <row r="143" spans="1:11" x14ac:dyDescent="0.2">
      <c r="A143" s="1"/>
      <c r="B143" s="1"/>
      <c r="C143" s="1"/>
      <c r="D143" s="1"/>
      <c r="E143" s="1"/>
      <c r="F143" s="1"/>
      <c r="G143" s="1"/>
      <c r="H143" s="1"/>
      <c r="I143" s="1"/>
      <c r="J143" s="1"/>
      <c r="K143" s="1"/>
    </row>
    <row r="144" spans="1:11" x14ac:dyDescent="0.2">
      <c r="A144" s="1"/>
      <c r="B144" s="1"/>
      <c r="C144" s="1"/>
      <c r="D144" s="1"/>
      <c r="E144" s="1"/>
      <c r="F144" s="1"/>
      <c r="G144" s="1"/>
      <c r="H144" s="1"/>
      <c r="I144" s="1"/>
      <c r="J144" s="1"/>
      <c r="K144" s="1"/>
    </row>
    <row r="145" spans="1:11" x14ac:dyDescent="0.2">
      <c r="A145" s="1"/>
      <c r="B145" s="1"/>
      <c r="C145" s="1"/>
      <c r="D145" s="1"/>
      <c r="E145" s="1"/>
      <c r="F145" s="1"/>
      <c r="G145" s="1"/>
      <c r="H145" s="1"/>
      <c r="I145" s="1"/>
      <c r="J145" s="1"/>
      <c r="K145" s="1"/>
    </row>
    <row r="146" spans="1:11" x14ac:dyDescent="0.2">
      <c r="A146" s="1"/>
      <c r="B146" s="1"/>
      <c r="C146" s="1"/>
      <c r="D146" s="1"/>
      <c r="E146" s="1"/>
      <c r="F146" s="1"/>
      <c r="G146" s="1"/>
      <c r="H146" s="1"/>
      <c r="I146" s="1"/>
      <c r="J146" s="1"/>
      <c r="K146" s="1"/>
    </row>
    <row r="147" spans="1:11" x14ac:dyDescent="0.2">
      <c r="A147" s="1"/>
      <c r="B147" s="1"/>
      <c r="C147" s="1"/>
      <c r="D147" s="1"/>
      <c r="E147" s="1"/>
      <c r="F147" s="1"/>
      <c r="G147" s="1"/>
      <c r="H147" s="1"/>
      <c r="I147" s="1"/>
      <c r="J147" s="1"/>
      <c r="K147" s="1"/>
    </row>
    <row r="148" spans="1:11" x14ac:dyDescent="0.2">
      <c r="A148" s="1"/>
      <c r="B148" s="1"/>
      <c r="C148" s="1"/>
      <c r="D148" s="1"/>
      <c r="E148" s="1"/>
      <c r="F148" s="1"/>
      <c r="G148" s="1"/>
      <c r="H148" s="1"/>
      <c r="I148" s="1"/>
      <c r="J148" s="1"/>
      <c r="K148" s="1"/>
    </row>
    <row r="149" spans="1:11" x14ac:dyDescent="0.2">
      <c r="A149" s="1"/>
      <c r="B149" s="1"/>
      <c r="C149" s="1"/>
      <c r="D149" s="1"/>
      <c r="E149" s="1"/>
      <c r="F149" s="1"/>
      <c r="G149" s="1"/>
      <c r="H149" s="1"/>
      <c r="I149" s="1"/>
      <c r="J149" s="1"/>
      <c r="K149" s="1"/>
    </row>
    <row r="150" spans="1:11" x14ac:dyDescent="0.2">
      <c r="A150" s="1"/>
      <c r="B150" s="1"/>
      <c r="C150" s="1"/>
      <c r="D150" s="1"/>
      <c r="E150" s="1"/>
      <c r="F150" s="1"/>
      <c r="G150" s="1"/>
      <c r="H150" s="1"/>
      <c r="I150" s="1"/>
      <c r="J150" s="1"/>
      <c r="K150" s="1"/>
    </row>
    <row r="151" spans="1:11" x14ac:dyDescent="0.2">
      <c r="A151" s="1"/>
      <c r="B151" s="1"/>
      <c r="C151" s="1"/>
      <c r="D151" s="1"/>
      <c r="E151" s="1"/>
      <c r="F151" s="1"/>
      <c r="G151" s="1"/>
      <c r="H151" s="1"/>
      <c r="I151" s="1"/>
      <c r="J151" s="1"/>
      <c r="K151" s="1"/>
    </row>
    <row r="152" spans="1:11" x14ac:dyDescent="0.2">
      <c r="A152" s="1"/>
      <c r="B152" s="1"/>
      <c r="C152" s="1"/>
      <c r="D152" s="1"/>
      <c r="E152" s="1"/>
      <c r="F152" s="1"/>
      <c r="G152" s="1"/>
      <c r="H152" s="1"/>
      <c r="I152" s="1"/>
      <c r="J152" s="1"/>
      <c r="K152" s="1"/>
    </row>
    <row r="153" spans="1:11" x14ac:dyDescent="0.2">
      <c r="A153" s="1"/>
      <c r="B153" s="1"/>
      <c r="C153" s="1"/>
      <c r="D153" s="1"/>
      <c r="E153" s="1"/>
      <c r="F153" s="1"/>
      <c r="G153" s="1"/>
      <c r="H153" s="1"/>
      <c r="I153" s="1"/>
      <c r="J153" s="1"/>
      <c r="K153" s="1"/>
    </row>
    <row r="154" spans="1:11" x14ac:dyDescent="0.2">
      <c r="A154" s="1"/>
      <c r="B154" s="1"/>
      <c r="C154" s="1"/>
      <c r="D154" s="1"/>
      <c r="E154" s="1"/>
      <c r="F154" s="1"/>
      <c r="G154" s="1"/>
      <c r="H154" s="1"/>
      <c r="I154" s="1"/>
      <c r="J154" s="1"/>
      <c r="K154" s="1"/>
    </row>
    <row r="155" spans="1:11" x14ac:dyDescent="0.2">
      <c r="A155" s="1"/>
      <c r="B155" s="1"/>
      <c r="C155" s="1"/>
      <c r="D155" s="1"/>
      <c r="E155" s="1"/>
      <c r="F155" s="1"/>
      <c r="G155" s="1"/>
      <c r="H155" s="1"/>
      <c r="I155" s="1"/>
      <c r="J155" s="1"/>
      <c r="K155" s="1"/>
    </row>
    <row r="156" spans="1:11" x14ac:dyDescent="0.2">
      <c r="A156" s="1"/>
      <c r="B156" s="1"/>
      <c r="C156" s="1"/>
      <c r="D156" s="1"/>
      <c r="E156" s="1"/>
      <c r="F156" s="1"/>
      <c r="G156" s="1"/>
      <c r="H156" s="1"/>
      <c r="I156" s="1"/>
      <c r="J156" s="1"/>
      <c r="K156" s="1"/>
    </row>
    <row r="157" spans="1:11" x14ac:dyDescent="0.2">
      <c r="A157" s="1"/>
      <c r="B157" s="1"/>
      <c r="C157" s="1"/>
      <c r="D157" s="1"/>
      <c r="E157" s="1"/>
      <c r="F157" s="1"/>
      <c r="G157" s="1"/>
      <c r="H157" s="1"/>
      <c r="I157" s="1"/>
      <c r="J157" s="1"/>
      <c r="K157" s="1"/>
    </row>
    <row r="158" spans="1:11" x14ac:dyDescent="0.2">
      <c r="A158" s="1"/>
      <c r="B158" s="1"/>
      <c r="C158" s="1"/>
      <c r="D158" s="1"/>
      <c r="E158" s="1"/>
      <c r="F158" s="1"/>
      <c r="G158" s="1"/>
      <c r="H158" s="1"/>
      <c r="I158" s="1"/>
      <c r="J158" s="1"/>
      <c r="K158" s="1"/>
    </row>
    <row r="159" spans="1:11" x14ac:dyDescent="0.2">
      <c r="A159" s="1"/>
      <c r="B159" s="1"/>
      <c r="C159" s="1"/>
      <c r="D159" s="1"/>
      <c r="E159" s="1"/>
      <c r="F159" s="1"/>
      <c r="G159" s="1"/>
      <c r="H159" s="1"/>
      <c r="I159" s="1"/>
      <c r="J159" s="1"/>
      <c r="K159" s="1"/>
    </row>
    <row r="160" spans="1:11" x14ac:dyDescent="0.2">
      <c r="A160" s="1"/>
      <c r="B160" s="1"/>
      <c r="C160" s="1"/>
      <c r="D160" s="1"/>
      <c r="E160" s="1"/>
      <c r="F160" s="1"/>
      <c r="G160" s="1"/>
      <c r="H160" s="1"/>
      <c r="I160" s="1"/>
      <c r="J160" s="1"/>
      <c r="K160" s="1"/>
    </row>
    <row r="161" spans="1:11" x14ac:dyDescent="0.2">
      <c r="A161" s="1"/>
      <c r="B161" s="1"/>
      <c r="C161" s="1"/>
      <c r="D161" s="1"/>
      <c r="E161" s="1"/>
      <c r="F161" s="1"/>
      <c r="G161" s="1"/>
      <c r="H161" s="1"/>
      <c r="I161" s="1"/>
      <c r="J161" s="1"/>
      <c r="K161" s="1"/>
    </row>
    <row r="162" spans="1:11" x14ac:dyDescent="0.2">
      <c r="A162" s="1"/>
      <c r="B162" s="1"/>
      <c r="C162" s="1"/>
      <c r="D162" s="1"/>
      <c r="E162" s="1"/>
      <c r="F162" s="1"/>
      <c r="G162" s="1"/>
      <c r="H162" s="1"/>
      <c r="I162" s="1"/>
      <c r="J162" s="1"/>
      <c r="K162" s="1"/>
    </row>
    <row r="163" spans="1:11" x14ac:dyDescent="0.2">
      <c r="A163" s="1"/>
      <c r="B163" s="1"/>
      <c r="C163" s="1"/>
      <c r="D163" s="1"/>
      <c r="E163" s="1"/>
      <c r="F163" s="1"/>
      <c r="G163" s="1"/>
      <c r="H163" s="1"/>
      <c r="I163" s="1"/>
      <c r="J163" s="1"/>
      <c r="K163" s="1"/>
    </row>
    <row r="164" spans="1:11" x14ac:dyDescent="0.2">
      <c r="A164" s="1"/>
      <c r="B164" s="1"/>
      <c r="C164" s="1"/>
      <c r="D164" s="1"/>
      <c r="E164" s="1"/>
      <c r="F164" s="1"/>
      <c r="G164" s="1"/>
      <c r="H164" s="1"/>
      <c r="I164" s="1"/>
      <c r="J164" s="1"/>
      <c r="K164" s="1"/>
    </row>
    <row r="165" spans="1:11" x14ac:dyDescent="0.2">
      <c r="A165" s="1"/>
      <c r="B165" s="1"/>
      <c r="C165" s="1"/>
      <c r="D165" s="1"/>
      <c r="E165" s="1"/>
      <c r="F165" s="1"/>
      <c r="G165" s="1"/>
      <c r="H165" s="1"/>
      <c r="I165" s="1"/>
      <c r="J165" s="1"/>
      <c r="K165" s="1"/>
    </row>
    <row r="166" spans="1:11" x14ac:dyDescent="0.2">
      <c r="A166" s="1"/>
      <c r="B166" s="1"/>
      <c r="C166" s="1"/>
      <c r="D166" s="1"/>
      <c r="E166" s="1"/>
      <c r="F166" s="1"/>
      <c r="G166" s="1"/>
      <c r="H166" s="1"/>
      <c r="I166" s="1"/>
      <c r="J166" s="1"/>
      <c r="K166" s="1"/>
    </row>
    <row r="167" spans="1:11" x14ac:dyDescent="0.2">
      <c r="A167" s="1"/>
      <c r="B167" s="1"/>
      <c r="C167" s="1"/>
      <c r="D167" s="1"/>
      <c r="E167" s="1"/>
      <c r="F167" s="1"/>
      <c r="G167" s="1"/>
      <c r="H167" s="1"/>
      <c r="I167" s="1"/>
      <c r="J167" s="1"/>
      <c r="K167" s="1"/>
    </row>
    <row r="168" spans="1:11" x14ac:dyDescent="0.2">
      <c r="A168" s="1"/>
      <c r="B168" s="1"/>
      <c r="C168" s="1"/>
      <c r="D168" s="1"/>
      <c r="E168" s="1"/>
      <c r="F168" s="1"/>
      <c r="G168" s="1"/>
      <c r="H168" s="1"/>
      <c r="I168" s="1"/>
      <c r="J168" s="1"/>
      <c r="K168" s="1"/>
    </row>
    <row r="169" spans="1:11" x14ac:dyDescent="0.2">
      <c r="A169" s="1"/>
      <c r="B169" s="1"/>
      <c r="C169" s="1"/>
      <c r="D169" s="1"/>
      <c r="E169" s="1"/>
      <c r="F169" s="1"/>
      <c r="G169" s="1"/>
      <c r="H169" s="1"/>
      <c r="I169" s="1"/>
      <c r="J169" s="1"/>
      <c r="K169" s="1"/>
    </row>
    <row r="170" spans="1:11" x14ac:dyDescent="0.2">
      <c r="A170" s="1"/>
      <c r="B170" s="1"/>
      <c r="C170" s="1"/>
      <c r="D170" s="1"/>
      <c r="E170" s="1"/>
      <c r="F170" s="1"/>
      <c r="G170" s="1"/>
      <c r="H170" s="1"/>
      <c r="I170" s="1"/>
      <c r="J170" s="1"/>
      <c r="K170" s="1"/>
    </row>
    <row r="171" spans="1:11" x14ac:dyDescent="0.2">
      <c r="A171" s="1"/>
      <c r="B171" s="1"/>
      <c r="C171" s="1"/>
      <c r="D171" s="1"/>
      <c r="E171" s="1"/>
      <c r="F171" s="1"/>
      <c r="G171" s="1"/>
      <c r="H171" s="1"/>
      <c r="I171" s="1"/>
      <c r="J171" s="1"/>
      <c r="K171" s="1"/>
    </row>
    <row r="172" spans="1:11" x14ac:dyDescent="0.2">
      <c r="A172" s="1"/>
      <c r="B172" s="1"/>
      <c r="C172" s="1"/>
      <c r="D172" s="1"/>
      <c r="E172" s="1"/>
      <c r="F172" s="1"/>
      <c r="G172" s="1"/>
      <c r="H172" s="1"/>
      <c r="I172" s="1"/>
      <c r="J172" s="1"/>
      <c r="K172" s="1"/>
    </row>
    <row r="173" spans="1:11" x14ac:dyDescent="0.2">
      <c r="A173" s="1"/>
      <c r="B173" s="1"/>
      <c r="C173" s="1"/>
      <c r="D173" s="1"/>
      <c r="E173" s="1"/>
      <c r="F173" s="1"/>
      <c r="G173" s="1"/>
      <c r="H173" s="1"/>
      <c r="I173" s="1"/>
      <c r="J173" s="1"/>
      <c r="K173" s="1"/>
    </row>
    <row r="174" spans="1:11" x14ac:dyDescent="0.2">
      <c r="A174" s="1"/>
      <c r="B174" s="1"/>
      <c r="C174" s="1"/>
      <c r="D174" s="1"/>
      <c r="E174" s="1"/>
      <c r="F174" s="1"/>
      <c r="G174" s="1"/>
      <c r="H174" s="1"/>
      <c r="I174" s="1"/>
      <c r="J174" s="1"/>
      <c r="K174" s="1"/>
    </row>
    <row r="175" spans="1:11" x14ac:dyDescent="0.2">
      <c r="A175" s="1"/>
      <c r="B175" s="1"/>
      <c r="C175" s="1"/>
      <c r="D175" s="1"/>
      <c r="E175" s="1"/>
      <c r="F175" s="1"/>
      <c r="G175" s="1"/>
      <c r="H175" s="1"/>
      <c r="I175" s="1"/>
      <c r="J175" s="1"/>
      <c r="K175" s="1"/>
    </row>
  </sheetData>
  <sheetProtection algorithmName="SHA-512" hashValue="wpT74lpsGr946l+vJ8Hnlk4lww7ayhvaScvyEtmr5wk0fqE7qJAfW/QmOfJIj/1OKIFH086hC4VZ7PIRvaIi9A==" saltValue="AcInQVFiKCLa7LigCuf8bQ==" spinCount="100000" sheet="1" objects="1" scenarios="1" formatCells="0" formatColumns="0" formatRows="0"/>
  <mergeCells count="45">
    <mergeCell ref="A66:H66"/>
    <mergeCell ref="A65:H65"/>
    <mergeCell ref="A63:H63"/>
    <mergeCell ref="A45:B45"/>
    <mergeCell ref="G47:H47"/>
    <mergeCell ref="A56:H56"/>
    <mergeCell ref="G46:H46"/>
    <mergeCell ref="A61:H61"/>
    <mergeCell ref="A59:H59"/>
    <mergeCell ref="E49:H49"/>
    <mergeCell ref="A48:B48"/>
    <mergeCell ref="A64:H64"/>
    <mergeCell ref="A62:H62"/>
    <mergeCell ref="A60:H60"/>
    <mergeCell ref="B51:C51"/>
    <mergeCell ref="A58:H58"/>
    <mergeCell ref="A57:H57"/>
    <mergeCell ref="A55:H55"/>
    <mergeCell ref="J2:J5"/>
    <mergeCell ref="H2:H5"/>
    <mergeCell ref="A2:B4"/>
    <mergeCell ref="I2:I5"/>
    <mergeCell ref="A47:B47"/>
    <mergeCell ref="A54:B54"/>
    <mergeCell ref="A43:B43"/>
    <mergeCell ref="G42:H42"/>
    <mergeCell ref="G44:H44"/>
    <mergeCell ref="A44:B44"/>
    <mergeCell ref="G48:H48"/>
    <mergeCell ref="B50:C50"/>
    <mergeCell ref="B52:C52"/>
    <mergeCell ref="G45:H45"/>
    <mergeCell ref="A46:B46"/>
    <mergeCell ref="G43:H43"/>
    <mergeCell ref="A42:B42"/>
    <mergeCell ref="A1:G1"/>
    <mergeCell ref="G2:G4"/>
    <mergeCell ref="G41:H41"/>
    <mergeCell ref="A5:G5"/>
    <mergeCell ref="A38:H38"/>
    <mergeCell ref="A41:B41"/>
    <mergeCell ref="A37:B37"/>
    <mergeCell ref="G39:H40"/>
    <mergeCell ref="A39:B40"/>
    <mergeCell ref="C2:F2"/>
  </mergeCells>
  <phoneticPr fontId="0" type="noConversion"/>
  <dataValidations count="2">
    <dataValidation type="list" allowBlank="1" showInputMessage="1" showErrorMessage="1" sqref="C3">
      <formula1>$N$5:$N$11</formula1>
    </dataValidation>
    <dataValidation type="list" allowBlank="1" showInputMessage="1" showErrorMessage="1" sqref="D52">
      <formula1>$L$48:$L$49</formula1>
    </dataValidation>
  </dataValidations>
  <pageMargins left="0.70866141732283472" right="0.70866141732283472" top="0.74803149606299213" bottom="0.74803149606299213" header="0.31496062992125984" footer="0.31496062992125984"/>
  <pageSetup paperSize="9" scale="43" orientation="landscape" r:id="rId1"/>
  <headerFooter>
    <oddFooter>&amp;LL8_PB_O3_v1.1_20171222</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view="pageBreakPreview" zoomScaleSheetLayoutView="100" workbookViewId="0">
      <selection activeCell="A22" sqref="A22"/>
    </sheetView>
  </sheetViews>
  <sheetFormatPr defaultRowHeight="12.75" x14ac:dyDescent="0.2"/>
  <cols>
    <col min="1" max="1" width="14.7109375" style="48" customWidth="1"/>
    <col min="2" max="2" width="9.140625" style="48"/>
    <col min="3" max="3" width="10.42578125" style="48" customWidth="1"/>
    <col min="4" max="4" width="9.85546875" style="48" customWidth="1"/>
    <col min="5" max="16384" width="9.140625" style="48"/>
  </cols>
  <sheetData>
    <row r="1" spans="1:23" x14ac:dyDescent="0.2">
      <c r="A1" s="496" t="s">
        <v>189</v>
      </c>
      <c r="B1" s="496"/>
      <c r="C1" s="496"/>
      <c r="D1" s="18"/>
      <c r="E1" s="18"/>
      <c r="F1" s="18"/>
      <c r="G1" s="18"/>
      <c r="H1" s="18"/>
      <c r="I1" s="18"/>
      <c r="J1" s="18"/>
      <c r="K1" s="18"/>
      <c r="L1" s="18"/>
      <c r="M1" s="18"/>
      <c r="N1" s="18"/>
      <c r="O1" s="18"/>
      <c r="P1" s="18"/>
      <c r="Q1" s="18"/>
      <c r="R1" s="18"/>
      <c r="S1" s="18"/>
      <c r="T1" s="18"/>
      <c r="U1" s="18"/>
      <c r="V1" s="18"/>
      <c r="W1" s="18"/>
    </row>
    <row r="2" spans="1:23" ht="14.25" customHeight="1" x14ac:dyDescent="0.2">
      <c r="A2" s="497"/>
      <c r="B2" s="497"/>
      <c r="C2" s="497"/>
      <c r="D2" s="498" t="s">
        <v>169</v>
      </c>
      <c r="E2" s="499"/>
      <c r="F2" s="499"/>
      <c r="G2" s="499"/>
      <c r="H2" s="499"/>
      <c r="I2" s="499"/>
      <c r="J2" s="499"/>
      <c r="K2" s="499"/>
      <c r="L2" s="499"/>
      <c r="M2" s="499"/>
      <c r="N2" s="180"/>
      <c r="O2" s="180"/>
      <c r="P2" s="180"/>
      <c r="Q2" s="180"/>
      <c r="R2" s="180"/>
      <c r="S2" s="180"/>
      <c r="T2" s="180"/>
      <c r="U2" s="180"/>
      <c r="V2" s="180"/>
      <c r="W2" s="181"/>
    </row>
    <row r="3" spans="1:23" ht="17.25" customHeight="1" x14ac:dyDescent="0.2">
      <c r="A3" s="500" t="s">
        <v>285</v>
      </c>
      <c r="B3" s="500" t="s">
        <v>262</v>
      </c>
      <c r="C3" s="500" t="s">
        <v>59</v>
      </c>
      <c r="D3" s="141">
        <f>'STRUKTURA I IZVORI ULAGANJA'!C3</f>
        <v>2017</v>
      </c>
      <c r="E3" s="141">
        <f>D3+1</f>
        <v>2018</v>
      </c>
      <c r="F3" s="141">
        <f t="shared" ref="F3:W3" si="0">E3+1</f>
        <v>2019</v>
      </c>
      <c r="G3" s="141">
        <f t="shared" si="0"/>
        <v>2020</v>
      </c>
      <c r="H3" s="141">
        <f t="shared" si="0"/>
        <v>2021</v>
      </c>
      <c r="I3" s="141">
        <f t="shared" si="0"/>
        <v>2022</v>
      </c>
      <c r="J3" s="141">
        <f t="shared" si="0"/>
        <v>2023</v>
      </c>
      <c r="K3" s="141">
        <f t="shared" si="0"/>
        <v>2024</v>
      </c>
      <c r="L3" s="141">
        <f t="shared" si="0"/>
        <v>2025</v>
      </c>
      <c r="M3" s="141">
        <f t="shared" si="0"/>
        <v>2026</v>
      </c>
      <c r="N3" s="141">
        <f t="shared" si="0"/>
        <v>2027</v>
      </c>
      <c r="O3" s="141">
        <f t="shared" si="0"/>
        <v>2028</v>
      </c>
      <c r="P3" s="141">
        <f t="shared" si="0"/>
        <v>2029</v>
      </c>
      <c r="Q3" s="141">
        <f t="shared" si="0"/>
        <v>2030</v>
      </c>
      <c r="R3" s="141">
        <f t="shared" si="0"/>
        <v>2031</v>
      </c>
      <c r="S3" s="141">
        <f t="shared" si="0"/>
        <v>2032</v>
      </c>
      <c r="T3" s="141">
        <f t="shared" si="0"/>
        <v>2033</v>
      </c>
      <c r="U3" s="141">
        <f t="shared" si="0"/>
        <v>2034</v>
      </c>
      <c r="V3" s="141">
        <f t="shared" si="0"/>
        <v>2035</v>
      </c>
      <c r="W3" s="141">
        <f t="shared" si="0"/>
        <v>2036</v>
      </c>
    </row>
    <row r="4" spans="1:23" ht="13.5" customHeight="1" x14ac:dyDescent="0.2">
      <c r="A4" s="501"/>
      <c r="B4" s="501"/>
      <c r="C4" s="501"/>
      <c r="D4" s="141">
        <v>1</v>
      </c>
      <c r="E4" s="141">
        <v>2</v>
      </c>
      <c r="F4" s="141">
        <v>3</v>
      </c>
      <c r="G4" s="141">
        <v>4</v>
      </c>
      <c r="H4" s="141">
        <v>5</v>
      </c>
      <c r="I4" s="141">
        <v>6</v>
      </c>
      <c r="J4" s="141">
        <v>7</v>
      </c>
      <c r="K4" s="141">
        <v>8</v>
      </c>
      <c r="L4" s="141">
        <v>9</v>
      </c>
      <c r="M4" s="141">
        <v>10</v>
      </c>
      <c r="N4" s="141">
        <v>11</v>
      </c>
      <c r="O4" s="141">
        <v>12</v>
      </c>
      <c r="P4" s="141">
        <v>13</v>
      </c>
      <c r="Q4" s="141">
        <v>14</v>
      </c>
      <c r="R4" s="141">
        <v>15</v>
      </c>
      <c r="S4" s="141">
        <v>16</v>
      </c>
      <c r="T4" s="141">
        <v>17</v>
      </c>
      <c r="U4" s="141">
        <v>18</v>
      </c>
      <c r="V4" s="141">
        <v>19</v>
      </c>
      <c r="W4" s="141">
        <v>20</v>
      </c>
    </row>
    <row r="5" spans="1:23" x14ac:dyDescent="0.2">
      <c r="A5" s="64"/>
      <c r="B5" s="64"/>
      <c r="C5" s="64"/>
      <c r="D5" s="64"/>
      <c r="E5" s="64"/>
      <c r="F5" s="64"/>
      <c r="G5" s="64"/>
      <c r="H5" s="64"/>
      <c r="I5" s="64"/>
      <c r="J5" s="64"/>
      <c r="K5" s="64"/>
      <c r="L5" s="64"/>
      <c r="M5" s="64"/>
      <c r="N5" s="64"/>
      <c r="O5" s="64"/>
      <c r="P5" s="64"/>
      <c r="Q5" s="64"/>
      <c r="R5" s="64"/>
      <c r="S5" s="64"/>
      <c r="T5" s="64"/>
      <c r="U5" s="64"/>
      <c r="V5" s="64"/>
      <c r="W5" s="64"/>
    </row>
    <row r="6" spans="1:23" x14ac:dyDescent="0.2">
      <c r="A6" s="64"/>
      <c r="B6" s="241"/>
      <c r="C6" s="241"/>
      <c r="D6" s="241"/>
      <c r="E6" s="241"/>
      <c r="F6" s="241"/>
      <c r="G6" s="241"/>
      <c r="H6" s="241"/>
      <c r="I6" s="241"/>
      <c r="J6" s="241"/>
      <c r="K6" s="241"/>
      <c r="L6" s="241"/>
      <c r="M6" s="241"/>
      <c r="N6" s="241"/>
      <c r="O6" s="241"/>
      <c r="P6" s="241"/>
      <c r="Q6" s="241"/>
      <c r="R6" s="241"/>
      <c r="S6" s="241"/>
      <c r="T6" s="241"/>
      <c r="U6" s="241"/>
      <c r="V6" s="241"/>
      <c r="W6" s="241"/>
    </row>
    <row r="7" spans="1:23" x14ac:dyDescent="0.2">
      <c r="A7" s="64"/>
      <c r="B7" s="241"/>
      <c r="C7" s="241"/>
      <c r="D7" s="242"/>
      <c r="E7" s="242"/>
      <c r="F7" s="242"/>
      <c r="G7" s="242"/>
      <c r="H7" s="242"/>
      <c r="I7" s="242"/>
      <c r="J7" s="242"/>
      <c r="K7" s="242"/>
      <c r="L7" s="242"/>
      <c r="M7" s="242"/>
      <c r="N7" s="242"/>
      <c r="O7" s="242"/>
      <c r="P7" s="242"/>
      <c r="Q7" s="242"/>
      <c r="R7" s="242"/>
      <c r="S7" s="242"/>
      <c r="T7" s="242"/>
      <c r="U7" s="242"/>
      <c r="V7" s="242"/>
      <c r="W7" s="242"/>
    </row>
    <row r="8" spans="1:23" x14ac:dyDescent="0.2">
      <c r="A8" s="64"/>
      <c r="B8" s="241"/>
      <c r="C8" s="241"/>
      <c r="D8" s="241"/>
      <c r="E8" s="241"/>
      <c r="F8" s="241"/>
      <c r="G8" s="241"/>
      <c r="H8" s="241"/>
      <c r="I8" s="241"/>
      <c r="J8" s="241"/>
      <c r="K8" s="241"/>
      <c r="L8" s="241"/>
      <c r="M8" s="241"/>
      <c r="N8" s="241"/>
      <c r="O8" s="241"/>
      <c r="P8" s="241"/>
      <c r="Q8" s="241"/>
      <c r="R8" s="241"/>
      <c r="S8" s="241"/>
      <c r="T8" s="241"/>
      <c r="U8" s="241"/>
      <c r="V8" s="241"/>
      <c r="W8" s="241"/>
    </row>
    <row r="9" spans="1:23" x14ac:dyDescent="0.2">
      <c r="A9" s="64"/>
      <c r="B9" s="241"/>
      <c r="C9" s="241"/>
      <c r="D9" s="241"/>
      <c r="E9" s="241"/>
      <c r="F9" s="241"/>
      <c r="G9" s="241"/>
      <c r="H9" s="241"/>
      <c r="I9" s="241"/>
      <c r="J9" s="241"/>
      <c r="K9" s="241"/>
      <c r="L9" s="241"/>
      <c r="M9" s="241"/>
      <c r="N9" s="241"/>
      <c r="O9" s="241"/>
      <c r="P9" s="241"/>
      <c r="Q9" s="241"/>
      <c r="R9" s="241"/>
      <c r="S9" s="241"/>
      <c r="T9" s="241"/>
      <c r="U9" s="241"/>
      <c r="V9" s="241"/>
      <c r="W9" s="241"/>
    </row>
    <row r="10" spans="1:23" x14ac:dyDescent="0.2">
      <c r="A10" s="64"/>
      <c r="B10" s="241"/>
      <c r="C10" s="241"/>
      <c r="D10" s="242"/>
      <c r="E10" s="242"/>
      <c r="F10" s="242"/>
      <c r="G10" s="242"/>
      <c r="H10" s="242"/>
      <c r="I10" s="242"/>
      <c r="J10" s="242"/>
      <c r="K10" s="242"/>
      <c r="L10" s="242"/>
      <c r="M10" s="242"/>
      <c r="N10" s="242"/>
      <c r="O10" s="242"/>
      <c r="P10" s="242"/>
      <c r="Q10" s="242"/>
      <c r="R10" s="242"/>
      <c r="S10" s="242"/>
      <c r="T10" s="242"/>
      <c r="U10" s="242"/>
      <c r="V10" s="242"/>
      <c r="W10" s="242"/>
    </row>
    <row r="11" spans="1:23" x14ac:dyDescent="0.2">
      <c r="A11" s="64"/>
      <c r="B11" s="241"/>
      <c r="C11" s="241"/>
      <c r="D11" s="241"/>
      <c r="E11" s="241"/>
      <c r="F11" s="241"/>
      <c r="G11" s="241"/>
      <c r="H11" s="241"/>
      <c r="I11" s="241"/>
      <c r="J11" s="241"/>
      <c r="K11" s="241"/>
      <c r="L11" s="241"/>
      <c r="M11" s="241"/>
      <c r="N11" s="241"/>
      <c r="O11" s="241"/>
      <c r="P11" s="241"/>
      <c r="Q11" s="241"/>
      <c r="R11" s="241"/>
      <c r="S11" s="241"/>
      <c r="T11" s="241"/>
      <c r="U11" s="241"/>
      <c r="V11" s="241"/>
      <c r="W11" s="241"/>
    </row>
    <row r="12" spans="1:23" x14ac:dyDescent="0.2">
      <c r="A12" s="64"/>
      <c r="B12" s="241"/>
      <c r="C12" s="241"/>
      <c r="D12" s="241"/>
      <c r="E12" s="241"/>
      <c r="F12" s="241"/>
      <c r="G12" s="241"/>
      <c r="H12" s="241"/>
      <c r="I12" s="241"/>
      <c r="J12" s="241"/>
      <c r="K12" s="241"/>
      <c r="L12" s="241"/>
      <c r="M12" s="241"/>
      <c r="N12" s="241"/>
      <c r="O12" s="241"/>
      <c r="P12" s="241"/>
      <c r="Q12" s="241"/>
      <c r="R12" s="241"/>
      <c r="S12" s="241"/>
      <c r="T12" s="241"/>
      <c r="U12" s="241"/>
      <c r="V12" s="241"/>
      <c r="W12" s="241"/>
    </row>
    <row r="13" spans="1:23" x14ac:dyDescent="0.2">
      <c r="A13" s="64"/>
      <c r="B13" s="241"/>
      <c r="C13" s="241"/>
      <c r="D13" s="242"/>
      <c r="E13" s="242"/>
      <c r="F13" s="242"/>
      <c r="G13" s="242"/>
      <c r="H13" s="242"/>
      <c r="I13" s="242"/>
      <c r="J13" s="242"/>
      <c r="K13" s="242"/>
      <c r="L13" s="242"/>
      <c r="M13" s="242"/>
      <c r="N13" s="242"/>
      <c r="O13" s="242"/>
      <c r="P13" s="242"/>
      <c r="Q13" s="242"/>
      <c r="R13" s="242"/>
      <c r="S13" s="242"/>
      <c r="T13" s="242"/>
      <c r="U13" s="242"/>
      <c r="V13" s="242"/>
      <c r="W13" s="242"/>
    </row>
    <row r="14" spans="1:23" x14ac:dyDescent="0.2">
      <c r="A14" s="64"/>
      <c r="B14" s="241"/>
      <c r="C14" s="241"/>
      <c r="D14" s="241"/>
      <c r="E14" s="241"/>
      <c r="F14" s="241"/>
      <c r="G14" s="241"/>
      <c r="H14" s="241"/>
      <c r="I14" s="241"/>
      <c r="J14" s="241"/>
      <c r="K14" s="241"/>
      <c r="L14" s="241"/>
      <c r="M14" s="241"/>
      <c r="N14" s="241"/>
      <c r="O14" s="241"/>
      <c r="P14" s="241"/>
      <c r="Q14" s="241"/>
      <c r="R14" s="241"/>
      <c r="S14" s="241"/>
      <c r="T14" s="241"/>
      <c r="U14" s="241"/>
      <c r="V14" s="241"/>
      <c r="W14" s="241"/>
    </row>
    <row r="15" spans="1:23" x14ac:dyDescent="0.2">
      <c r="A15" s="64"/>
      <c r="B15" s="241"/>
      <c r="C15" s="241"/>
      <c r="D15" s="241"/>
      <c r="E15" s="241"/>
      <c r="F15" s="241"/>
      <c r="G15" s="241"/>
      <c r="H15" s="241"/>
      <c r="I15" s="241"/>
      <c r="J15" s="241"/>
      <c r="K15" s="241"/>
      <c r="L15" s="241"/>
      <c r="M15" s="241"/>
      <c r="N15" s="241"/>
      <c r="O15" s="241"/>
      <c r="P15" s="241"/>
      <c r="Q15" s="241"/>
      <c r="R15" s="241"/>
      <c r="S15" s="241"/>
      <c r="T15" s="241"/>
      <c r="U15" s="241"/>
      <c r="V15" s="241"/>
      <c r="W15" s="241"/>
    </row>
    <row r="16" spans="1:23" x14ac:dyDescent="0.2">
      <c r="A16" s="64"/>
      <c r="B16" s="241"/>
      <c r="C16" s="241"/>
      <c r="D16" s="242"/>
      <c r="E16" s="242"/>
      <c r="F16" s="242"/>
      <c r="G16" s="242"/>
      <c r="H16" s="242"/>
      <c r="I16" s="242"/>
      <c r="J16" s="242"/>
      <c r="K16" s="242"/>
      <c r="L16" s="242"/>
      <c r="M16" s="242"/>
      <c r="N16" s="242"/>
      <c r="O16" s="242"/>
      <c r="P16" s="242"/>
      <c r="Q16" s="242"/>
      <c r="R16" s="242"/>
      <c r="S16" s="242"/>
      <c r="T16" s="242"/>
      <c r="U16" s="242"/>
      <c r="V16" s="242"/>
      <c r="W16" s="242"/>
    </row>
    <row r="17" spans="1:23" x14ac:dyDescent="0.2">
      <c r="A17" s="64"/>
      <c r="B17" s="241"/>
      <c r="C17" s="241"/>
      <c r="D17" s="241"/>
      <c r="E17" s="241"/>
      <c r="F17" s="241"/>
      <c r="G17" s="241"/>
      <c r="H17" s="241"/>
      <c r="I17" s="241"/>
      <c r="J17" s="241"/>
      <c r="K17" s="241"/>
      <c r="L17" s="241"/>
      <c r="M17" s="241"/>
      <c r="N17" s="241"/>
      <c r="O17" s="241"/>
      <c r="P17" s="241"/>
      <c r="Q17" s="241"/>
      <c r="R17" s="241"/>
      <c r="S17" s="241"/>
      <c r="T17" s="241"/>
      <c r="U17" s="241"/>
      <c r="V17" s="241"/>
      <c r="W17" s="241"/>
    </row>
    <row r="18" spans="1:23" x14ac:dyDescent="0.2">
      <c r="A18" s="64"/>
      <c r="B18" s="241"/>
      <c r="C18" s="241"/>
      <c r="D18" s="241"/>
      <c r="E18" s="241"/>
      <c r="F18" s="241"/>
      <c r="G18" s="241"/>
      <c r="H18" s="241"/>
      <c r="I18" s="241"/>
      <c r="J18" s="241"/>
      <c r="K18" s="241"/>
      <c r="L18" s="241"/>
      <c r="M18" s="241"/>
      <c r="N18" s="241"/>
      <c r="O18" s="241"/>
      <c r="P18" s="241"/>
      <c r="Q18" s="241"/>
      <c r="R18" s="241"/>
      <c r="S18" s="241"/>
      <c r="T18" s="241"/>
      <c r="U18" s="241"/>
      <c r="V18" s="241"/>
      <c r="W18" s="241"/>
    </row>
    <row r="19" spans="1:23" x14ac:dyDescent="0.2">
      <c r="A19" s="64"/>
      <c r="B19" s="241"/>
      <c r="C19" s="241"/>
      <c r="D19" s="241"/>
      <c r="E19" s="241"/>
      <c r="F19" s="241"/>
      <c r="G19" s="241"/>
      <c r="H19" s="241"/>
      <c r="I19" s="241"/>
      <c r="J19" s="241"/>
      <c r="K19" s="241"/>
      <c r="L19" s="241"/>
      <c r="M19" s="241"/>
      <c r="N19" s="241"/>
      <c r="O19" s="241"/>
      <c r="P19" s="241"/>
      <c r="Q19" s="241"/>
      <c r="R19" s="241"/>
      <c r="S19" s="241"/>
      <c r="T19" s="241"/>
      <c r="U19" s="241"/>
      <c r="V19" s="241"/>
      <c r="W19" s="241"/>
    </row>
    <row r="20" spans="1:23" x14ac:dyDescent="0.2">
      <c r="A20" s="364"/>
      <c r="B20" s="49"/>
      <c r="C20" s="49"/>
      <c r="D20" s="49"/>
      <c r="E20" s="49"/>
      <c r="F20" s="49"/>
      <c r="G20" s="49"/>
      <c r="H20" s="49"/>
      <c r="I20" s="49"/>
      <c r="J20" s="49"/>
      <c r="K20" s="49"/>
      <c r="L20" s="49"/>
      <c r="M20" s="49"/>
      <c r="N20" s="49"/>
      <c r="O20" s="49"/>
      <c r="P20" s="49"/>
      <c r="Q20" s="49"/>
      <c r="R20" s="49"/>
      <c r="S20" s="49"/>
      <c r="T20" s="49"/>
      <c r="U20" s="49"/>
      <c r="V20" s="49"/>
      <c r="W20" s="49"/>
    </row>
    <row r="21" spans="1:23" x14ac:dyDescent="0.2">
      <c r="A21" s="392" t="s">
        <v>288</v>
      </c>
      <c r="B21" s="392"/>
      <c r="C21" s="392"/>
      <c r="D21" s="392"/>
      <c r="E21" s="392"/>
      <c r="F21" s="392"/>
      <c r="G21" s="1"/>
      <c r="H21" s="1"/>
      <c r="I21" s="1"/>
    </row>
    <row r="22" spans="1:23" x14ac:dyDescent="0.2">
      <c r="A22" s="393" t="s">
        <v>295</v>
      </c>
      <c r="B22" s="393"/>
      <c r="C22" s="393"/>
      <c r="D22" s="393"/>
      <c r="E22" s="393"/>
      <c r="F22" s="393"/>
      <c r="G22" s="393"/>
      <c r="H22" s="393"/>
      <c r="I22" s="1"/>
    </row>
    <row r="23" spans="1:23" x14ac:dyDescent="0.2">
      <c r="A23" s="393" t="s">
        <v>289</v>
      </c>
    </row>
    <row r="24" spans="1:23" ht="12" customHeight="1" x14ac:dyDescent="0.2"/>
    <row r="26" spans="1:23" x14ac:dyDescent="0.2">
      <c r="A26" s="491" t="s">
        <v>263</v>
      </c>
      <c r="B26" s="492"/>
      <c r="C26" s="492"/>
      <c r="D26" s="492"/>
      <c r="E26" s="492"/>
      <c r="F26" s="492"/>
      <c r="G26" s="492"/>
      <c r="H26" s="492"/>
      <c r="I26" s="492"/>
      <c r="J26" s="492"/>
      <c r="K26" s="492"/>
      <c r="L26" s="492"/>
      <c r="M26" s="492"/>
      <c r="N26" s="492"/>
      <c r="O26" s="492"/>
      <c r="P26" s="492"/>
      <c r="Q26" s="492"/>
      <c r="R26" s="492"/>
      <c r="S26" s="492"/>
      <c r="T26" s="492"/>
      <c r="U26" s="492"/>
      <c r="V26" s="492"/>
      <c r="W26" s="492"/>
    </row>
    <row r="27" spans="1:23" x14ac:dyDescent="0.2">
      <c r="A27" s="491" t="s">
        <v>264</v>
      </c>
      <c r="B27" s="491"/>
      <c r="C27" s="491"/>
      <c r="D27" s="368">
        <f>D3</f>
        <v>2017</v>
      </c>
      <c r="E27" s="368">
        <f t="shared" ref="E27:W27" si="1">E3</f>
        <v>2018</v>
      </c>
      <c r="F27" s="368">
        <f t="shared" si="1"/>
        <v>2019</v>
      </c>
      <c r="G27" s="368">
        <f t="shared" si="1"/>
        <v>2020</v>
      </c>
      <c r="H27" s="368">
        <f t="shared" si="1"/>
        <v>2021</v>
      </c>
      <c r="I27" s="368">
        <f t="shared" si="1"/>
        <v>2022</v>
      </c>
      <c r="J27" s="368">
        <f t="shared" si="1"/>
        <v>2023</v>
      </c>
      <c r="K27" s="368">
        <f t="shared" si="1"/>
        <v>2024</v>
      </c>
      <c r="L27" s="368">
        <f t="shared" si="1"/>
        <v>2025</v>
      </c>
      <c r="M27" s="368">
        <f t="shared" si="1"/>
        <v>2026</v>
      </c>
      <c r="N27" s="368">
        <f t="shared" si="1"/>
        <v>2027</v>
      </c>
      <c r="O27" s="368">
        <f t="shared" si="1"/>
        <v>2028</v>
      </c>
      <c r="P27" s="368">
        <f t="shared" si="1"/>
        <v>2029</v>
      </c>
      <c r="Q27" s="368">
        <f t="shared" si="1"/>
        <v>2030</v>
      </c>
      <c r="R27" s="368">
        <f t="shared" si="1"/>
        <v>2031</v>
      </c>
      <c r="S27" s="368">
        <f t="shared" si="1"/>
        <v>2032</v>
      </c>
      <c r="T27" s="368">
        <f t="shared" si="1"/>
        <v>2033</v>
      </c>
      <c r="U27" s="368">
        <f t="shared" si="1"/>
        <v>2034</v>
      </c>
      <c r="V27" s="368">
        <f t="shared" si="1"/>
        <v>2035</v>
      </c>
      <c r="W27" s="368">
        <f t="shared" si="1"/>
        <v>2036</v>
      </c>
    </row>
    <row r="28" spans="1:23" x14ac:dyDescent="0.2">
      <c r="A28" s="491"/>
      <c r="B28" s="491"/>
      <c r="C28" s="491"/>
      <c r="D28" s="368">
        <v>1</v>
      </c>
      <c r="E28" s="368">
        <v>2</v>
      </c>
      <c r="F28" s="368">
        <v>3</v>
      </c>
      <c r="G28" s="368">
        <v>4</v>
      </c>
      <c r="H28" s="368">
        <v>5</v>
      </c>
      <c r="I28" s="368">
        <v>6</v>
      </c>
      <c r="J28" s="368">
        <v>7</v>
      </c>
      <c r="K28" s="368">
        <v>8</v>
      </c>
      <c r="L28" s="368">
        <v>9</v>
      </c>
      <c r="M28" s="368">
        <v>10</v>
      </c>
      <c r="N28" s="368">
        <v>11</v>
      </c>
      <c r="O28" s="368">
        <v>12</v>
      </c>
      <c r="P28" s="368">
        <v>13</v>
      </c>
      <c r="Q28" s="368">
        <v>14</v>
      </c>
      <c r="R28" s="368">
        <v>15</v>
      </c>
      <c r="S28" s="368">
        <v>16</v>
      </c>
      <c r="T28" s="368">
        <v>17</v>
      </c>
      <c r="U28" s="368">
        <v>18</v>
      </c>
      <c r="V28" s="368">
        <v>19</v>
      </c>
      <c r="W28" s="368">
        <v>20</v>
      </c>
    </row>
    <row r="29" spans="1:23" ht="12.75" customHeight="1" x14ac:dyDescent="0.2">
      <c r="A29" s="493" t="s">
        <v>287</v>
      </c>
      <c r="B29" s="494"/>
      <c r="C29" s="495"/>
      <c r="D29" s="367"/>
      <c r="E29" s="367"/>
      <c r="F29" s="367"/>
      <c r="G29" s="367"/>
      <c r="H29" s="367"/>
      <c r="I29" s="367"/>
      <c r="J29" s="367"/>
      <c r="K29" s="367"/>
      <c r="L29" s="367"/>
      <c r="M29" s="367"/>
      <c r="N29" s="367"/>
      <c r="O29" s="367"/>
      <c r="P29" s="367"/>
      <c r="Q29" s="367"/>
      <c r="R29" s="367"/>
      <c r="S29" s="367"/>
      <c r="T29" s="367"/>
      <c r="U29" s="367"/>
      <c r="V29" s="367"/>
      <c r="W29" s="367"/>
    </row>
    <row r="30" spans="1:23" x14ac:dyDescent="0.2">
      <c r="A30" s="493" t="s">
        <v>248</v>
      </c>
      <c r="B30" s="494"/>
      <c r="C30" s="495"/>
      <c r="D30" s="367"/>
      <c r="E30" s="367"/>
      <c r="F30" s="367"/>
      <c r="G30" s="367"/>
      <c r="H30" s="367"/>
      <c r="I30" s="367"/>
      <c r="J30" s="367"/>
      <c r="K30" s="367"/>
      <c r="L30" s="367"/>
      <c r="M30" s="367"/>
      <c r="N30" s="367"/>
      <c r="O30" s="367"/>
      <c r="P30" s="367"/>
      <c r="Q30" s="367"/>
      <c r="R30" s="367"/>
      <c r="S30" s="367"/>
      <c r="T30" s="367"/>
      <c r="U30" s="367"/>
      <c r="V30" s="367"/>
      <c r="W30" s="367"/>
    </row>
    <row r="31" spans="1:23" x14ac:dyDescent="0.2">
      <c r="A31" s="493" t="s">
        <v>248</v>
      </c>
      <c r="B31" s="494"/>
      <c r="C31" s="495"/>
      <c r="D31" s="377"/>
      <c r="E31" s="367"/>
      <c r="F31" s="367"/>
      <c r="G31" s="367"/>
      <c r="H31" s="367"/>
      <c r="I31" s="367"/>
      <c r="J31" s="367"/>
      <c r="K31" s="367"/>
      <c r="L31" s="367"/>
      <c r="M31" s="367"/>
      <c r="N31" s="367"/>
      <c r="O31" s="367"/>
      <c r="P31" s="367"/>
      <c r="Q31" s="367"/>
      <c r="R31" s="367"/>
      <c r="S31" s="367"/>
      <c r="T31" s="367"/>
      <c r="U31" s="367"/>
      <c r="V31" s="367"/>
      <c r="W31" s="367"/>
    </row>
    <row r="32" spans="1:23" x14ac:dyDescent="0.2">
      <c r="A32" s="493" t="s">
        <v>248</v>
      </c>
      <c r="B32" s="494"/>
      <c r="C32" s="495"/>
      <c r="D32" s="367"/>
      <c r="E32" s="367"/>
      <c r="F32" s="367"/>
      <c r="G32" s="367"/>
      <c r="H32" s="367"/>
      <c r="I32" s="367"/>
      <c r="J32" s="367"/>
      <c r="K32" s="367"/>
      <c r="L32" s="367"/>
      <c r="M32" s="367"/>
      <c r="N32" s="367"/>
      <c r="O32" s="367"/>
      <c r="P32" s="367"/>
      <c r="Q32" s="367"/>
      <c r="R32" s="367"/>
      <c r="S32" s="367"/>
      <c r="T32" s="367"/>
      <c r="U32" s="367"/>
      <c r="V32" s="367"/>
      <c r="W32" s="367"/>
    </row>
    <row r="33" spans="1:23" x14ac:dyDescent="0.2">
      <c r="A33" s="493" t="s">
        <v>248</v>
      </c>
      <c r="B33" s="494"/>
      <c r="C33" s="495"/>
      <c r="D33" s="367"/>
      <c r="E33" s="367"/>
      <c r="F33" s="367"/>
      <c r="G33" s="367"/>
      <c r="H33" s="367"/>
      <c r="I33" s="367"/>
      <c r="J33" s="367"/>
      <c r="K33" s="367"/>
      <c r="L33" s="367"/>
      <c r="M33" s="367"/>
      <c r="N33" s="367"/>
      <c r="O33" s="367"/>
      <c r="P33" s="367"/>
      <c r="Q33" s="367"/>
      <c r="R33" s="367"/>
      <c r="S33" s="367"/>
      <c r="T33" s="367"/>
      <c r="U33" s="367"/>
      <c r="V33" s="367"/>
      <c r="W33" s="367"/>
    </row>
    <row r="34" spans="1:23" x14ac:dyDescent="0.2">
      <c r="A34" s="493" t="s">
        <v>248</v>
      </c>
      <c r="B34" s="494"/>
      <c r="C34" s="495"/>
      <c r="D34" s="367"/>
      <c r="E34" s="367"/>
      <c r="F34" s="367"/>
      <c r="G34" s="367"/>
      <c r="H34" s="367"/>
      <c r="I34" s="367"/>
      <c r="J34" s="367"/>
      <c r="K34" s="367"/>
      <c r="L34" s="367"/>
      <c r="M34" s="367"/>
      <c r="N34" s="367"/>
      <c r="O34" s="367"/>
      <c r="P34" s="367"/>
      <c r="Q34" s="367"/>
      <c r="R34" s="367"/>
      <c r="S34" s="367"/>
      <c r="T34" s="367"/>
      <c r="U34" s="367"/>
      <c r="V34" s="367"/>
      <c r="W34" s="367"/>
    </row>
    <row r="35" spans="1:23" x14ac:dyDescent="0.2">
      <c r="A35" s="493" t="s">
        <v>248</v>
      </c>
      <c r="B35" s="494"/>
      <c r="C35" s="495"/>
      <c r="D35" s="367"/>
      <c r="E35" s="367"/>
      <c r="F35" s="367"/>
      <c r="G35" s="367"/>
      <c r="H35" s="367"/>
      <c r="I35" s="367"/>
      <c r="J35" s="367"/>
      <c r="K35" s="367"/>
      <c r="L35" s="367"/>
      <c r="M35" s="367"/>
      <c r="N35" s="367"/>
      <c r="O35" s="367"/>
      <c r="P35" s="367"/>
      <c r="Q35" s="367"/>
      <c r="R35" s="367"/>
      <c r="S35" s="367"/>
      <c r="T35" s="367"/>
      <c r="U35" s="367"/>
      <c r="V35" s="367"/>
      <c r="W35" s="367"/>
    </row>
    <row r="36" spans="1:23" x14ac:dyDescent="0.2">
      <c r="A36" s="493" t="s">
        <v>248</v>
      </c>
      <c r="B36" s="494"/>
      <c r="C36" s="495"/>
      <c r="D36" s="367"/>
      <c r="E36" s="367"/>
      <c r="F36" s="367"/>
      <c r="G36" s="367"/>
      <c r="H36" s="367"/>
      <c r="I36" s="367"/>
      <c r="J36" s="367"/>
      <c r="K36" s="367"/>
      <c r="L36" s="367"/>
      <c r="M36" s="367"/>
      <c r="N36" s="367"/>
      <c r="O36" s="367"/>
      <c r="P36" s="367"/>
      <c r="Q36" s="367"/>
      <c r="R36" s="367"/>
      <c r="S36" s="367"/>
      <c r="T36" s="367"/>
      <c r="U36" s="367"/>
      <c r="V36" s="367"/>
      <c r="W36" s="367"/>
    </row>
    <row r="37" spans="1:23" x14ac:dyDescent="0.2">
      <c r="A37" s="493" t="s">
        <v>248</v>
      </c>
      <c r="B37" s="494"/>
      <c r="C37" s="495"/>
      <c r="D37" s="367"/>
      <c r="E37" s="367"/>
      <c r="F37" s="367"/>
      <c r="G37" s="367"/>
      <c r="H37" s="367"/>
      <c r="I37" s="367"/>
      <c r="J37" s="367"/>
      <c r="K37" s="367"/>
      <c r="L37" s="367"/>
      <c r="M37" s="367"/>
      <c r="N37" s="367"/>
      <c r="O37" s="367"/>
      <c r="P37" s="367"/>
      <c r="Q37" s="367"/>
      <c r="R37" s="367"/>
      <c r="S37" s="367"/>
      <c r="T37" s="367"/>
      <c r="U37" s="367"/>
      <c r="V37" s="367"/>
      <c r="W37" s="367"/>
    </row>
    <row r="38" spans="1:23" ht="13.5" x14ac:dyDescent="0.25">
      <c r="A38" s="366" t="s">
        <v>60</v>
      </c>
      <c r="B38" s="365"/>
      <c r="C38" s="365"/>
      <c r="D38" s="365"/>
      <c r="E38" s="365"/>
      <c r="F38" s="365"/>
      <c r="G38" s="365"/>
      <c r="H38" s="365"/>
      <c r="I38" s="365"/>
      <c r="J38" s="365"/>
      <c r="K38" s="365"/>
      <c r="L38" s="365"/>
      <c r="M38" s="365"/>
      <c r="N38" s="375"/>
      <c r="O38" s="375"/>
      <c r="P38" s="375"/>
      <c r="Q38" s="375"/>
      <c r="R38" s="375"/>
      <c r="S38" s="375"/>
      <c r="T38" s="375"/>
      <c r="U38" s="375"/>
      <c r="V38" s="375"/>
      <c r="W38" s="375"/>
    </row>
    <row r="39" spans="1:23" x14ac:dyDescent="0.2">
      <c r="A39" s="490" t="s">
        <v>269</v>
      </c>
      <c r="B39" s="490"/>
      <c r="C39" s="490"/>
      <c r="D39" s="490"/>
      <c r="E39" s="490"/>
      <c r="F39" s="490"/>
      <c r="G39" s="490"/>
      <c r="H39" s="490"/>
      <c r="I39" s="490"/>
      <c r="J39" s="490"/>
      <c r="K39" s="490"/>
      <c r="L39" s="490"/>
      <c r="M39" s="490"/>
      <c r="N39" s="375"/>
      <c r="O39" s="375"/>
      <c r="P39" s="375"/>
      <c r="Q39" s="375"/>
      <c r="R39" s="375"/>
      <c r="S39" s="375"/>
      <c r="T39" s="375"/>
      <c r="U39" s="375"/>
      <c r="V39" s="375"/>
      <c r="W39" s="375"/>
    </row>
    <row r="43" spans="1:23" ht="12.75" customHeight="1" x14ac:dyDescent="0.2"/>
  </sheetData>
  <sheetProtection algorithmName="SHA-512" hashValue="fdrKToCSC5uw4ctD+1qdkKqV72BGFiivszaKMWr8K7nbXfRvSZ9rVpEtv21meM6uZWDNKalKC8qi+ZDWHYrkdA==" saltValue="G+g0A5eWeZtPRnm7IG+peA==" spinCount="100000" sheet="1" objects="1" scenarios="1" formatCells="0" formatColumns="0" formatRows="0"/>
  <mergeCells count="17">
    <mergeCell ref="A1:C2"/>
    <mergeCell ref="D2:M2"/>
    <mergeCell ref="A3:A4"/>
    <mergeCell ref="B3:B4"/>
    <mergeCell ref="C3:C4"/>
    <mergeCell ref="A39:M39"/>
    <mergeCell ref="A26:W26"/>
    <mergeCell ref="A27:C28"/>
    <mergeCell ref="A29:C29"/>
    <mergeCell ref="A31:C31"/>
    <mergeCell ref="A32:C32"/>
    <mergeCell ref="A33:C33"/>
    <mergeCell ref="A34:C34"/>
    <mergeCell ref="A35:C35"/>
    <mergeCell ref="A36:C36"/>
    <mergeCell ref="A37:C37"/>
    <mergeCell ref="A30:C30"/>
  </mergeCells>
  <pageMargins left="0.70866141732283472" right="0.70866141732283472" top="0.74803149606299213" bottom="0.74803149606299213" header="0.31496062992125984" footer="0.31496062992125984"/>
  <pageSetup paperSize="9" scale="61" orientation="landscape" r:id="rId1"/>
  <headerFooter>
    <oddFooter>&amp;LL8_PB_O3_v1.1_20171222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23"/>
  <sheetViews>
    <sheetView view="pageBreakPreview" topLeftCell="A10" zoomScale="106" zoomScaleNormal="85" zoomScaleSheetLayoutView="106" workbookViewId="0">
      <selection activeCell="B9" sqref="B9:V9"/>
    </sheetView>
  </sheetViews>
  <sheetFormatPr defaultRowHeight="12.75" x14ac:dyDescent="0.2"/>
  <cols>
    <col min="1" max="1" width="37.5703125" style="1" customWidth="1"/>
    <col min="2" max="2" width="11.28515625" style="1" customWidth="1"/>
    <col min="3" max="3" width="16.42578125" style="1" customWidth="1"/>
    <col min="4" max="4" width="11.7109375" style="1" customWidth="1"/>
    <col min="5" max="22" width="9.7109375" style="1" customWidth="1"/>
    <col min="23" max="16384" width="9.140625" style="1"/>
  </cols>
  <sheetData>
    <row r="1" spans="1:22" ht="12.75" customHeight="1" x14ac:dyDescent="0.25">
      <c r="A1" s="505" t="s">
        <v>190</v>
      </c>
      <c r="B1" s="505"/>
      <c r="C1" s="20"/>
      <c r="D1" s="20"/>
      <c r="E1" s="20"/>
      <c r="F1" s="20"/>
      <c r="G1" s="20"/>
      <c r="H1" s="20"/>
      <c r="I1" s="20"/>
      <c r="J1" s="20"/>
      <c r="K1" s="20"/>
      <c r="L1" s="318"/>
      <c r="M1" s="319"/>
      <c r="N1" s="319"/>
      <c r="O1" s="319"/>
      <c r="P1" s="319"/>
      <c r="Q1" s="319"/>
      <c r="R1" s="319"/>
      <c r="S1" s="319"/>
      <c r="T1" s="319"/>
      <c r="U1" s="319"/>
      <c r="V1" s="319"/>
    </row>
    <row r="2" spans="1:22" ht="15" customHeight="1" x14ac:dyDescent="0.2">
      <c r="A2" s="497"/>
      <c r="B2" s="497"/>
      <c r="C2" s="506" t="s">
        <v>170</v>
      </c>
      <c r="D2" s="507"/>
      <c r="E2" s="507"/>
      <c r="F2" s="507"/>
      <c r="G2" s="507"/>
      <c r="H2" s="507"/>
      <c r="I2" s="507"/>
      <c r="J2" s="507"/>
      <c r="K2" s="507"/>
      <c r="L2" s="507"/>
      <c r="M2" s="507"/>
      <c r="N2" s="507"/>
      <c r="O2" s="507"/>
      <c r="P2" s="507"/>
      <c r="Q2" s="507"/>
      <c r="R2" s="507"/>
      <c r="S2" s="507"/>
      <c r="T2" s="507"/>
      <c r="U2" s="507"/>
      <c r="V2" s="508"/>
    </row>
    <row r="3" spans="1:22" s="12" customFormat="1" ht="12" x14ac:dyDescent="0.2">
      <c r="A3" s="510" t="s">
        <v>66</v>
      </c>
      <c r="B3" s="510" t="s">
        <v>59</v>
      </c>
      <c r="C3" s="143">
        <f>'STRUKTURA PROIZVODNJE I USLUGA'!D3</f>
        <v>2017</v>
      </c>
      <c r="D3" s="143">
        <f>'STRUKTURA PROIZVODNJE I USLUGA'!E3</f>
        <v>2018</v>
      </c>
      <c r="E3" s="143">
        <f>'STRUKTURA PROIZVODNJE I USLUGA'!F3</f>
        <v>2019</v>
      </c>
      <c r="F3" s="143">
        <f>'STRUKTURA PROIZVODNJE I USLUGA'!G3</f>
        <v>2020</v>
      </c>
      <c r="G3" s="143">
        <f>'STRUKTURA PROIZVODNJE I USLUGA'!H3</f>
        <v>2021</v>
      </c>
      <c r="H3" s="143">
        <f>'STRUKTURA PROIZVODNJE I USLUGA'!I3</f>
        <v>2022</v>
      </c>
      <c r="I3" s="143">
        <f>'STRUKTURA PROIZVODNJE I USLUGA'!J3</f>
        <v>2023</v>
      </c>
      <c r="J3" s="143">
        <f>'STRUKTURA PROIZVODNJE I USLUGA'!K3</f>
        <v>2024</v>
      </c>
      <c r="K3" s="143">
        <f>'STRUKTURA PROIZVODNJE I USLUGA'!L3</f>
        <v>2025</v>
      </c>
      <c r="L3" s="143">
        <f>'STRUKTURA PROIZVODNJE I USLUGA'!M3</f>
        <v>2026</v>
      </c>
      <c r="M3" s="143">
        <f>'STRUKTURA PROIZVODNJE I USLUGA'!N3</f>
        <v>2027</v>
      </c>
      <c r="N3" s="143">
        <f>'STRUKTURA PROIZVODNJE I USLUGA'!O3</f>
        <v>2028</v>
      </c>
      <c r="O3" s="143">
        <f>'STRUKTURA PROIZVODNJE I USLUGA'!P3</f>
        <v>2029</v>
      </c>
      <c r="P3" s="143">
        <f>'STRUKTURA PROIZVODNJE I USLUGA'!Q3</f>
        <v>2030</v>
      </c>
      <c r="Q3" s="143">
        <f>'STRUKTURA PROIZVODNJE I USLUGA'!R3</f>
        <v>2031</v>
      </c>
      <c r="R3" s="143">
        <f>'STRUKTURA PROIZVODNJE I USLUGA'!S3</f>
        <v>2032</v>
      </c>
      <c r="S3" s="143">
        <f>'STRUKTURA PROIZVODNJE I USLUGA'!T3</f>
        <v>2033</v>
      </c>
      <c r="T3" s="143">
        <f>'STRUKTURA PROIZVODNJE I USLUGA'!U3</f>
        <v>2034</v>
      </c>
      <c r="U3" s="143">
        <f>'STRUKTURA PROIZVODNJE I USLUGA'!V3</f>
        <v>2035</v>
      </c>
      <c r="V3" s="143">
        <f>'STRUKTURA PROIZVODNJE I USLUGA'!W3</f>
        <v>2036</v>
      </c>
    </row>
    <row r="4" spans="1:22" s="12" customFormat="1" ht="12" x14ac:dyDescent="0.2">
      <c r="A4" s="510"/>
      <c r="B4" s="510"/>
      <c r="C4" s="143">
        <v>1</v>
      </c>
      <c r="D4" s="143">
        <v>2</v>
      </c>
      <c r="E4" s="143">
        <v>3</v>
      </c>
      <c r="F4" s="143">
        <v>4</v>
      </c>
      <c r="G4" s="143">
        <v>5</v>
      </c>
      <c r="H4" s="143">
        <v>6</v>
      </c>
      <c r="I4" s="143">
        <v>7</v>
      </c>
      <c r="J4" s="143">
        <v>8</v>
      </c>
      <c r="K4" s="143">
        <v>9</v>
      </c>
      <c r="L4" s="143">
        <v>10</v>
      </c>
      <c r="M4" s="143">
        <v>11</v>
      </c>
      <c r="N4" s="143">
        <v>12</v>
      </c>
      <c r="O4" s="143">
        <v>13</v>
      </c>
      <c r="P4" s="143">
        <v>14</v>
      </c>
      <c r="Q4" s="143">
        <v>15</v>
      </c>
      <c r="R4" s="143">
        <v>16</v>
      </c>
      <c r="S4" s="143">
        <v>17</v>
      </c>
      <c r="T4" s="143">
        <v>18</v>
      </c>
      <c r="U4" s="143">
        <v>19</v>
      </c>
      <c r="V4" s="143">
        <v>20</v>
      </c>
    </row>
    <row r="5" spans="1:22" s="12" customFormat="1" ht="20.25" customHeight="1" x14ac:dyDescent="0.2">
      <c r="A5" s="317" t="s">
        <v>214</v>
      </c>
      <c r="B5" s="313"/>
      <c r="C5" s="313"/>
      <c r="D5" s="313"/>
      <c r="E5" s="313"/>
      <c r="F5" s="313"/>
      <c r="G5" s="313"/>
      <c r="H5" s="313"/>
      <c r="I5" s="313"/>
      <c r="J5" s="313"/>
      <c r="K5" s="313"/>
      <c r="L5" s="313"/>
      <c r="M5" s="313"/>
      <c r="N5" s="313"/>
      <c r="O5" s="313"/>
      <c r="P5" s="313"/>
      <c r="Q5" s="313"/>
      <c r="R5" s="313"/>
      <c r="S5" s="313"/>
      <c r="T5" s="313"/>
      <c r="U5" s="313"/>
      <c r="V5" s="313"/>
    </row>
    <row r="6" spans="1:22" s="12" customFormat="1" ht="20.25" customHeight="1" x14ac:dyDescent="0.2">
      <c r="A6" s="317" t="s">
        <v>215</v>
      </c>
      <c r="B6" s="313"/>
      <c r="C6" s="313"/>
      <c r="D6" s="313"/>
      <c r="E6" s="313"/>
      <c r="F6" s="313"/>
      <c r="G6" s="313"/>
      <c r="H6" s="313"/>
      <c r="I6" s="313"/>
      <c r="J6" s="313"/>
      <c r="K6" s="313"/>
      <c r="L6" s="313"/>
      <c r="M6" s="313"/>
      <c r="N6" s="313"/>
      <c r="O6" s="313"/>
      <c r="P6" s="313"/>
      <c r="Q6" s="313"/>
      <c r="R6" s="313"/>
      <c r="S6" s="313"/>
      <c r="T6" s="313"/>
      <c r="U6" s="313"/>
      <c r="V6" s="313"/>
    </row>
    <row r="7" spans="1:22" ht="20.25" customHeight="1" x14ac:dyDescent="0.2">
      <c r="A7" s="317" t="s">
        <v>216</v>
      </c>
      <c r="B7" s="313"/>
      <c r="C7" s="313"/>
      <c r="D7" s="313"/>
      <c r="E7" s="313"/>
      <c r="F7" s="313"/>
      <c r="G7" s="313"/>
      <c r="H7" s="313"/>
      <c r="I7" s="313"/>
      <c r="J7" s="313"/>
      <c r="K7" s="313"/>
      <c r="L7" s="313"/>
      <c r="M7" s="313"/>
      <c r="N7" s="313"/>
      <c r="O7" s="313"/>
      <c r="P7" s="313"/>
      <c r="Q7" s="313"/>
      <c r="R7" s="313"/>
      <c r="S7" s="313"/>
      <c r="T7" s="313"/>
      <c r="U7" s="313"/>
      <c r="V7" s="313"/>
    </row>
    <row r="8" spans="1:22" ht="20.25" customHeight="1" x14ac:dyDescent="0.25">
      <c r="A8" s="315" t="s">
        <v>217</v>
      </c>
      <c r="B8" s="316">
        <f>B5*B6*B7</f>
        <v>0</v>
      </c>
      <c r="C8" s="316">
        <f t="shared" ref="C8:V8" si="0">C5*C6*C7</f>
        <v>0</v>
      </c>
      <c r="D8" s="316">
        <f t="shared" si="0"/>
        <v>0</v>
      </c>
      <c r="E8" s="316">
        <f t="shared" si="0"/>
        <v>0</v>
      </c>
      <c r="F8" s="316">
        <f t="shared" si="0"/>
        <v>0</v>
      </c>
      <c r="G8" s="316">
        <f t="shared" si="0"/>
        <v>0</v>
      </c>
      <c r="H8" s="316">
        <f t="shared" si="0"/>
        <v>0</v>
      </c>
      <c r="I8" s="316">
        <f t="shared" si="0"/>
        <v>0</v>
      </c>
      <c r="J8" s="316">
        <f t="shared" si="0"/>
        <v>0</v>
      </c>
      <c r="K8" s="316">
        <f t="shared" si="0"/>
        <v>0</v>
      </c>
      <c r="L8" s="316">
        <f t="shared" si="0"/>
        <v>0</v>
      </c>
      <c r="M8" s="316">
        <f t="shared" si="0"/>
        <v>0</v>
      </c>
      <c r="N8" s="316">
        <f t="shared" si="0"/>
        <v>0</v>
      </c>
      <c r="O8" s="316">
        <f t="shared" si="0"/>
        <v>0</v>
      </c>
      <c r="P8" s="316">
        <f t="shared" si="0"/>
        <v>0</v>
      </c>
      <c r="Q8" s="316">
        <f t="shared" si="0"/>
        <v>0</v>
      </c>
      <c r="R8" s="316">
        <f t="shared" si="0"/>
        <v>0</v>
      </c>
      <c r="S8" s="316">
        <f t="shared" si="0"/>
        <v>0</v>
      </c>
      <c r="T8" s="316">
        <f t="shared" si="0"/>
        <v>0</v>
      </c>
      <c r="U8" s="316">
        <f t="shared" si="0"/>
        <v>0</v>
      </c>
      <c r="V8" s="316">
        <f t="shared" si="0"/>
        <v>0</v>
      </c>
    </row>
    <row r="9" spans="1:22" ht="20.25" customHeight="1" x14ac:dyDescent="0.2">
      <c r="A9" s="317" t="s">
        <v>218</v>
      </c>
      <c r="B9" s="313"/>
      <c r="C9" s="313"/>
      <c r="D9" s="313"/>
      <c r="E9" s="313"/>
      <c r="F9" s="313"/>
      <c r="G9" s="313"/>
      <c r="H9" s="313"/>
      <c r="I9" s="313"/>
      <c r="J9" s="313"/>
      <c r="K9" s="313"/>
      <c r="L9" s="313"/>
      <c r="M9" s="313"/>
      <c r="N9" s="313"/>
      <c r="O9" s="313"/>
      <c r="P9" s="313"/>
      <c r="Q9" s="313"/>
      <c r="R9" s="313"/>
      <c r="S9" s="313"/>
      <c r="T9" s="313"/>
      <c r="U9" s="313"/>
      <c r="V9" s="313"/>
    </row>
    <row r="10" spans="1:22" ht="20.25" customHeight="1" x14ac:dyDescent="0.2">
      <c r="A10" s="317" t="s">
        <v>238</v>
      </c>
      <c r="B10" s="314"/>
      <c r="C10" s="314"/>
      <c r="D10" s="314"/>
      <c r="E10" s="314"/>
      <c r="F10" s="314"/>
      <c r="G10" s="314"/>
      <c r="H10" s="314"/>
      <c r="I10" s="314"/>
      <c r="J10" s="314"/>
      <c r="K10" s="314"/>
      <c r="L10" s="314"/>
      <c r="M10" s="314"/>
      <c r="N10" s="314"/>
      <c r="O10" s="314"/>
      <c r="P10" s="314"/>
      <c r="Q10" s="314"/>
      <c r="R10" s="314"/>
      <c r="S10" s="314"/>
      <c r="T10" s="314"/>
      <c r="U10" s="314"/>
      <c r="V10" s="314"/>
    </row>
    <row r="11" spans="1:22" ht="20.25" customHeight="1" x14ac:dyDescent="0.2">
      <c r="A11" s="317" t="s">
        <v>239</v>
      </c>
      <c r="B11" s="313"/>
      <c r="C11" s="313"/>
      <c r="D11" s="313"/>
      <c r="E11" s="313"/>
      <c r="F11" s="313"/>
      <c r="G11" s="313"/>
      <c r="H11" s="313"/>
      <c r="I11" s="313"/>
      <c r="J11" s="313"/>
      <c r="K11" s="313"/>
      <c r="L11" s="313"/>
      <c r="M11" s="313"/>
      <c r="N11" s="313"/>
      <c r="O11" s="313"/>
      <c r="P11" s="313"/>
      <c r="Q11" s="313"/>
      <c r="R11" s="313"/>
      <c r="S11" s="313"/>
      <c r="T11" s="313"/>
      <c r="U11" s="313"/>
      <c r="V11" s="313"/>
    </row>
    <row r="12" spans="1:22" ht="20.25" customHeight="1" x14ac:dyDescent="0.25">
      <c r="A12" s="315" t="s">
        <v>219</v>
      </c>
      <c r="B12" s="316">
        <f>B9*B10*B11</f>
        <v>0</v>
      </c>
      <c r="C12" s="316">
        <f t="shared" ref="C12:V12" si="1">C9*C10*C11</f>
        <v>0</v>
      </c>
      <c r="D12" s="316">
        <f t="shared" si="1"/>
        <v>0</v>
      </c>
      <c r="E12" s="316">
        <f t="shared" si="1"/>
        <v>0</v>
      </c>
      <c r="F12" s="316">
        <f t="shared" si="1"/>
        <v>0</v>
      </c>
      <c r="G12" s="316">
        <f t="shared" si="1"/>
        <v>0</v>
      </c>
      <c r="H12" s="316">
        <f t="shared" si="1"/>
        <v>0</v>
      </c>
      <c r="I12" s="316">
        <f t="shared" si="1"/>
        <v>0</v>
      </c>
      <c r="J12" s="316">
        <f t="shared" si="1"/>
        <v>0</v>
      </c>
      <c r="K12" s="316">
        <f t="shared" si="1"/>
        <v>0</v>
      </c>
      <c r="L12" s="316">
        <f t="shared" si="1"/>
        <v>0</v>
      </c>
      <c r="M12" s="316">
        <f t="shared" si="1"/>
        <v>0</v>
      </c>
      <c r="N12" s="316">
        <f t="shared" si="1"/>
        <v>0</v>
      </c>
      <c r="O12" s="316">
        <f t="shared" si="1"/>
        <v>0</v>
      </c>
      <c r="P12" s="316">
        <f t="shared" si="1"/>
        <v>0</v>
      </c>
      <c r="Q12" s="316">
        <f t="shared" si="1"/>
        <v>0</v>
      </c>
      <c r="R12" s="316">
        <f t="shared" si="1"/>
        <v>0</v>
      </c>
      <c r="S12" s="316">
        <f t="shared" si="1"/>
        <v>0</v>
      </c>
      <c r="T12" s="316">
        <f t="shared" si="1"/>
        <v>0</v>
      </c>
      <c r="U12" s="316">
        <f t="shared" si="1"/>
        <v>0</v>
      </c>
      <c r="V12" s="316">
        <f t="shared" si="1"/>
        <v>0</v>
      </c>
    </row>
    <row r="13" spans="1:22" ht="20.25" customHeight="1" x14ac:dyDescent="0.2">
      <c r="A13" s="320" t="s">
        <v>240</v>
      </c>
      <c r="B13" s="272">
        <f>B8+B12</f>
        <v>0</v>
      </c>
      <c r="C13" s="272">
        <f t="shared" ref="C13:V13" si="2">C8+C12</f>
        <v>0</v>
      </c>
      <c r="D13" s="272">
        <f t="shared" si="2"/>
        <v>0</v>
      </c>
      <c r="E13" s="272">
        <f t="shared" si="2"/>
        <v>0</v>
      </c>
      <c r="F13" s="272">
        <f t="shared" si="2"/>
        <v>0</v>
      </c>
      <c r="G13" s="272">
        <f t="shared" si="2"/>
        <v>0</v>
      </c>
      <c r="H13" s="272">
        <f t="shared" si="2"/>
        <v>0</v>
      </c>
      <c r="I13" s="272">
        <f t="shared" si="2"/>
        <v>0</v>
      </c>
      <c r="J13" s="272">
        <f t="shared" si="2"/>
        <v>0</v>
      </c>
      <c r="K13" s="272">
        <f t="shared" si="2"/>
        <v>0</v>
      </c>
      <c r="L13" s="272">
        <f t="shared" si="2"/>
        <v>0</v>
      </c>
      <c r="M13" s="272">
        <f t="shared" si="2"/>
        <v>0</v>
      </c>
      <c r="N13" s="272">
        <f t="shared" si="2"/>
        <v>0</v>
      </c>
      <c r="O13" s="272">
        <f t="shared" si="2"/>
        <v>0</v>
      </c>
      <c r="P13" s="272">
        <f t="shared" si="2"/>
        <v>0</v>
      </c>
      <c r="Q13" s="272">
        <f t="shared" si="2"/>
        <v>0</v>
      </c>
      <c r="R13" s="272">
        <f t="shared" si="2"/>
        <v>0</v>
      </c>
      <c r="S13" s="272">
        <f t="shared" si="2"/>
        <v>0</v>
      </c>
      <c r="T13" s="272">
        <f t="shared" si="2"/>
        <v>0</v>
      </c>
      <c r="U13" s="272">
        <f t="shared" si="2"/>
        <v>0</v>
      </c>
      <c r="V13" s="272">
        <f t="shared" si="2"/>
        <v>0</v>
      </c>
    </row>
    <row r="16" spans="1:22" ht="15" customHeight="1" x14ac:dyDescent="0.25">
      <c r="A16" s="55" t="s">
        <v>60</v>
      </c>
    </row>
    <row r="17" spans="1:9" ht="15" x14ac:dyDescent="0.25">
      <c r="A17" s="502" t="s">
        <v>67</v>
      </c>
      <c r="B17" s="502"/>
      <c r="C17" s="502"/>
      <c r="D17" s="502"/>
      <c r="E17" s="502"/>
      <c r="F17" s="502"/>
      <c r="G17" s="502"/>
      <c r="H17" s="502"/>
      <c r="I17" s="502"/>
    </row>
    <row r="18" spans="1:9" ht="29.25" customHeight="1" x14ac:dyDescent="0.2">
      <c r="A18" s="509" t="s">
        <v>307</v>
      </c>
      <c r="B18" s="509"/>
      <c r="C18" s="509"/>
      <c r="D18" s="509"/>
      <c r="E18" s="509"/>
      <c r="F18" s="509"/>
      <c r="G18" s="509"/>
      <c r="H18" s="509"/>
      <c r="I18" s="509"/>
    </row>
    <row r="19" spans="1:9" ht="44.25" customHeight="1" x14ac:dyDescent="0.25">
      <c r="A19" s="504" t="s">
        <v>222</v>
      </c>
      <c r="B19" s="504"/>
      <c r="C19" s="504"/>
      <c r="D19" s="504"/>
      <c r="E19" s="504"/>
      <c r="F19" s="504"/>
      <c r="G19" s="504"/>
      <c r="H19" s="504"/>
      <c r="I19" s="504"/>
    </row>
    <row r="20" spans="1:9" ht="18" x14ac:dyDescent="0.2">
      <c r="A20" s="503" t="s">
        <v>306</v>
      </c>
      <c r="B20" s="503"/>
      <c r="C20" s="503"/>
      <c r="D20" s="503"/>
      <c r="E20" s="503"/>
      <c r="F20" s="503"/>
      <c r="G20" s="503"/>
      <c r="H20" s="503"/>
      <c r="I20" s="503"/>
    </row>
    <row r="21" spans="1:9" ht="18" x14ac:dyDescent="0.25">
      <c r="A21" s="502" t="s">
        <v>271</v>
      </c>
      <c r="B21" s="502"/>
      <c r="C21" s="502"/>
      <c r="D21" s="502"/>
      <c r="E21" s="502"/>
      <c r="F21" s="502"/>
      <c r="G21" s="502"/>
      <c r="H21" s="502"/>
      <c r="I21" s="502"/>
    </row>
    <row r="22" spans="1:9" ht="15" x14ac:dyDescent="0.25">
      <c r="A22" s="502" t="s">
        <v>296</v>
      </c>
      <c r="B22" s="502"/>
      <c r="C22" s="502"/>
      <c r="D22" s="502"/>
      <c r="E22" s="502"/>
      <c r="F22" s="502"/>
      <c r="G22" s="502"/>
      <c r="H22" s="502"/>
      <c r="I22" s="502"/>
    </row>
    <row r="23" spans="1:9" ht="15" x14ac:dyDescent="0.25">
      <c r="A23" s="502" t="s">
        <v>297</v>
      </c>
      <c r="B23" s="502"/>
      <c r="C23" s="502"/>
      <c r="D23" s="502"/>
      <c r="E23" s="502"/>
      <c r="F23" s="502"/>
      <c r="G23" s="502"/>
      <c r="H23" s="502"/>
      <c r="I23" s="502"/>
    </row>
  </sheetData>
  <sheetProtection algorithmName="SHA-512" hashValue="WvSYN85P4B9Gp3c3NyjtQdsq7mY+i68oNErB54yNZ5IUHxL3ttB3v9WCQMVhc10yruj1jfBi6PbDaNcbh2sAAw==" saltValue="xiTZJ8QGxdxGv1wLFV6JLQ==" spinCount="100000" sheet="1" objects="1" scenarios="1" formatCells="0" formatColumns="0" formatRows="0"/>
  <mergeCells count="11">
    <mergeCell ref="A1:B2"/>
    <mergeCell ref="C2:V2"/>
    <mergeCell ref="A17:I17"/>
    <mergeCell ref="A18:I18"/>
    <mergeCell ref="A3:A4"/>
    <mergeCell ref="B3:B4"/>
    <mergeCell ref="A22:I22"/>
    <mergeCell ref="A23:I23"/>
    <mergeCell ref="A20:I20"/>
    <mergeCell ref="A21:I21"/>
    <mergeCell ref="A19:I19"/>
  </mergeCells>
  <phoneticPr fontId="0" type="noConversion"/>
  <pageMargins left="0.70866141732283472" right="0.70866141732283472" top="0.74803149606299213" bottom="0.74803149606299213" header="0.31496062992125984" footer="0.31496062992125984"/>
  <pageSetup paperSize="9" scale="46" orientation="landscape" r:id="rId1"/>
  <headerFooter>
    <oddFooter>&amp;LL8_PB_O3_v1.1_20171222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6"/>
  <sheetViews>
    <sheetView view="pageBreakPreview" zoomScale="106" zoomScaleSheetLayoutView="106" workbookViewId="0">
      <selection activeCell="O22" sqref="O22"/>
    </sheetView>
  </sheetViews>
  <sheetFormatPr defaultRowHeight="12.75" x14ac:dyDescent="0.2"/>
  <cols>
    <col min="1" max="1" width="19.140625" style="1" customWidth="1"/>
    <col min="2" max="2" width="13.140625" style="1" customWidth="1"/>
    <col min="3" max="12" width="8.42578125" style="1" bestFit="1" customWidth="1"/>
    <col min="13" max="22" width="8.140625" style="1" customWidth="1"/>
    <col min="23" max="16384" width="9.140625" style="1"/>
  </cols>
  <sheetData>
    <row r="1" spans="1:22" x14ac:dyDescent="0.2">
      <c r="A1" s="521" t="s">
        <v>291</v>
      </c>
      <c r="B1" s="521"/>
      <c r="C1" s="19"/>
      <c r="D1" s="19"/>
      <c r="E1" s="19"/>
      <c r="F1" s="19"/>
      <c r="G1" s="19"/>
      <c r="H1" s="19"/>
      <c r="I1" s="19"/>
      <c r="J1" s="19"/>
      <c r="K1" s="19"/>
      <c r="L1" s="19"/>
      <c r="M1" s="19"/>
      <c r="N1" s="19"/>
      <c r="O1" s="19"/>
      <c r="P1" s="19"/>
      <c r="Q1" s="19"/>
      <c r="R1" s="19"/>
      <c r="S1" s="19"/>
      <c r="T1" s="19"/>
      <c r="U1" s="19"/>
      <c r="V1" s="19"/>
    </row>
    <row r="2" spans="1:22" s="12" customFormat="1" ht="23.25" customHeight="1" x14ac:dyDescent="0.2">
      <c r="A2" s="522"/>
      <c r="B2" s="522"/>
      <c r="C2" s="515" t="s">
        <v>65</v>
      </c>
      <c r="D2" s="516"/>
      <c r="E2" s="516"/>
      <c r="F2" s="516"/>
      <c r="G2" s="516"/>
      <c r="H2" s="516"/>
      <c r="I2" s="516"/>
      <c r="J2" s="516"/>
      <c r="K2" s="516"/>
      <c r="L2" s="516"/>
      <c r="M2" s="266"/>
      <c r="N2" s="266"/>
      <c r="O2" s="266"/>
      <c r="P2" s="266"/>
      <c r="Q2" s="266"/>
      <c r="R2" s="266"/>
      <c r="S2" s="266"/>
      <c r="T2" s="266"/>
      <c r="U2" s="266"/>
      <c r="V2" s="267"/>
    </row>
    <row r="3" spans="1:22" s="12" customFormat="1" ht="17.25" customHeight="1" x14ac:dyDescent="0.2">
      <c r="A3" s="519" t="s">
        <v>66</v>
      </c>
      <c r="B3" s="519" t="s">
        <v>59</v>
      </c>
      <c r="C3" s="142">
        <f>'STRUKTURA PROIZVODNJE I USLUGA'!D3</f>
        <v>2017</v>
      </c>
      <c r="D3" s="142">
        <f>'STRUKTURA PROIZVODNJE I USLUGA'!E3</f>
        <v>2018</v>
      </c>
      <c r="E3" s="142">
        <f>'STRUKTURA PROIZVODNJE I USLUGA'!F3</f>
        <v>2019</v>
      </c>
      <c r="F3" s="142">
        <f>'STRUKTURA PROIZVODNJE I USLUGA'!G3</f>
        <v>2020</v>
      </c>
      <c r="G3" s="142">
        <f>'STRUKTURA PROIZVODNJE I USLUGA'!H3</f>
        <v>2021</v>
      </c>
      <c r="H3" s="142">
        <f>'STRUKTURA PROIZVODNJE I USLUGA'!I3</f>
        <v>2022</v>
      </c>
      <c r="I3" s="142">
        <f>'STRUKTURA PROIZVODNJE I USLUGA'!J3</f>
        <v>2023</v>
      </c>
      <c r="J3" s="142">
        <f>'STRUKTURA PROIZVODNJE I USLUGA'!K3</f>
        <v>2024</v>
      </c>
      <c r="K3" s="142">
        <f>'STRUKTURA PROIZVODNJE I USLUGA'!L3</f>
        <v>2025</v>
      </c>
      <c r="L3" s="142">
        <f>'STRUKTURA PROIZVODNJE I USLUGA'!M3</f>
        <v>2026</v>
      </c>
      <c r="M3" s="142">
        <f>'STRUKTURA PROIZVODNJE I USLUGA'!N3</f>
        <v>2027</v>
      </c>
      <c r="N3" s="142">
        <f>'STRUKTURA PROIZVODNJE I USLUGA'!O3</f>
        <v>2028</v>
      </c>
      <c r="O3" s="142">
        <f>'STRUKTURA PROIZVODNJE I USLUGA'!P3</f>
        <v>2029</v>
      </c>
      <c r="P3" s="142">
        <f>'STRUKTURA PROIZVODNJE I USLUGA'!Q3</f>
        <v>2030</v>
      </c>
      <c r="Q3" s="142">
        <f>'STRUKTURA PROIZVODNJE I USLUGA'!R3</f>
        <v>2031</v>
      </c>
      <c r="R3" s="142">
        <f>'STRUKTURA PROIZVODNJE I USLUGA'!S3</f>
        <v>2032</v>
      </c>
      <c r="S3" s="142">
        <f>'STRUKTURA PROIZVODNJE I USLUGA'!T3</f>
        <v>2033</v>
      </c>
      <c r="T3" s="142">
        <f>'STRUKTURA PROIZVODNJE I USLUGA'!U3</f>
        <v>2034</v>
      </c>
      <c r="U3" s="142">
        <f>'STRUKTURA PROIZVODNJE I USLUGA'!V3</f>
        <v>2035</v>
      </c>
      <c r="V3" s="142">
        <f>'STRUKTURA PROIZVODNJE I USLUGA'!W3</f>
        <v>2036</v>
      </c>
    </row>
    <row r="4" spans="1:22" s="12" customFormat="1" ht="12" customHeight="1" x14ac:dyDescent="0.2">
      <c r="A4" s="520"/>
      <c r="B4" s="520"/>
      <c r="C4" s="142">
        <v>1</v>
      </c>
      <c r="D4" s="142">
        <v>2</v>
      </c>
      <c r="E4" s="142">
        <v>3</v>
      </c>
      <c r="F4" s="142">
        <v>4</v>
      </c>
      <c r="G4" s="142">
        <v>5</v>
      </c>
      <c r="H4" s="142">
        <v>6</v>
      </c>
      <c r="I4" s="142">
        <v>7</v>
      </c>
      <c r="J4" s="142">
        <v>8</v>
      </c>
      <c r="K4" s="142">
        <v>9</v>
      </c>
      <c r="L4" s="142">
        <v>10</v>
      </c>
      <c r="M4" s="142">
        <v>11</v>
      </c>
      <c r="N4" s="142">
        <v>12</v>
      </c>
      <c r="O4" s="142">
        <v>13</v>
      </c>
      <c r="P4" s="142">
        <v>14</v>
      </c>
      <c r="Q4" s="142">
        <v>15</v>
      </c>
      <c r="R4" s="142">
        <v>16</v>
      </c>
      <c r="S4" s="142">
        <v>17</v>
      </c>
      <c r="T4" s="142">
        <v>18</v>
      </c>
      <c r="U4" s="142">
        <v>19</v>
      </c>
      <c r="V4" s="142">
        <v>20</v>
      </c>
    </row>
    <row r="5" spans="1:22" s="12" customFormat="1" ht="12" customHeight="1" x14ac:dyDescent="0.2">
      <c r="A5" s="225" t="s">
        <v>61</v>
      </c>
      <c r="B5" s="13"/>
      <c r="C5" s="13"/>
      <c r="D5" s="13"/>
      <c r="E5" s="13"/>
      <c r="F5" s="13"/>
      <c r="G5" s="13"/>
      <c r="H5" s="13"/>
      <c r="I5" s="13"/>
      <c r="J5" s="13"/>
      <c r="K5" s="13"/>
      <c r="L5" s="13"/>
      <c r="M5" s="13"/>
      <c r="N5" s="13"/>
      <c r="O5" s="13"/>
      <c r="P5" s="13"/>
      <c r="Q5" s="13"/>
      <c r="R5" s="13"/>
      <c r="S5" s="13"/>
      <c r="T5" s="13"/>
      <c r="U5" s="13"/>
      <c r="V5" s="13"/>
    </row>
    <row r="6" spans="1:22" s="12" customFormat="1" ht="12" x14ac:dyDescent="0.2">
      <c r="A6" s="225" t="s">
        <v>62</v>
      </c>
      <c r="B6" s="13"/>
      <c r="C6" s="13"/>
      <c r="D6" s="13"/>
      <c r="E6" s="13"/>
      <c r="F6" s="13"/>
      <c r="G6" s="13"/>
      <c r="H6" s="13"/>
      <c r="I6" s="13"/>
      <c r="J6" s="13"/>
      <c r="K6" s="13"/>
      <c r="L6" s="13"/>
      <c r="M6" s="13"/>
      <c r="N6" s="13"/>
      <c r="O6" s="13"/>
      <c r="P6" s="13"/>
      <c r="Q6" s="13"/>
      <c r="R6" s="13"/>
      <c r="S6" s="13"/>
      <c r="T6" s="13"/>
      <c r="U6" s="13"/>
      <c r="V6" s="13"/>
    </row>
    <row r="7" spans="1:22" s="12" customFormat="1" ht="12" x14ac:dyDescent="0.2">
      <c r="A7" s="268" t="s">
        <v>63</v>
      </c>
      <c r="B7" s="13"/>
      <c r="C7" s="13"/>
      <c r="D7" s="13"/>
      <c r="E7" s="13"/>
      <c r="F7" s="13"/>
      <c r="G7" s="13"/>
      <c r="H7" s="13"/>
      <c r="I7" s="13"/>
      <c r="J7" s="13"/>
      <c r="K7" s="13"/>
      <c r="L7" s="13"/>
      <c r="M7" s="13"/>
      <c r="N7" s="13"/>
      <c r="O7" s="13"/>
      <c r="P7" s="13"/>
      <c r="Q7" s="13"/>
      <c r="R7" s="13"/>
      <c r="S7" s="13"/>
      <c r="T7" s="13"/>
      <c r="U7" s="13"/>
      <c r="V7" s="13"/>
    </row>
    <row r="8" spans="1:22" s="12" customFormat="1" ht="11.25" customHeight="1" x14ac:dyDescent="0.2">
      <c r="A8" s="269" t="s">
        <v>64</v>
      </c>
      <c r="B8" s="13"/>
      <c r="C8" s="13"/>
      <c r="D8" s="13"/>
      <c r="E8" s="13"/>
      <c r="F8" s="13"/>
      <c r="G8" s="13"/>
      <c r="H8" s="13"/>
      <c r="I8" s="13"/>
      <c r="J8" s="13"/>
      <c r="K8" s="13"/>
      <c r="L8" s="13"/>
      <c r="M8" s="13"/>
      <c r="N8" s="13"/>
      <c r="O8" s="13"/>
      <c r="P8" s="13"/>
      <c r="Q8" s="13"/>
      <c r="R8" s="13"/>
      <c r="S8" s="13"/>
      <c r="T8" s="13"/>
      <c r="U8" s="13"/>
      <c r="V8" s="13"/>
    </row>
    <row r="9" spans="1:22" s="12" customFormat="1" ht="12" x14ac:dyDescent="0.2">
      <c r="A9" s="270" t="s">
        <v>290</v>
      </c>
      <c r="B9" s="271">
        <f t="shared" ref="B9:V9" si="0">SUM(B5:B8)</f>
        <v>0</v>
      </c>
      <c r="C9" s="271">
        <f t="shared" si="0"/>
        <v>0</v>
      </c>
      <c r="D9" s="271">
        <f t="shared" si="0"/>
        <v>0</v>
      </c>
      <c r="E9" s="271">
        <f t="shared" si="0"/>
        <v>0</v>
      </c>
      <c r="F9" s="271">
        <f t="shared" si="0"/>
        <v>0</v>
      </c>
      <c r="G9" s="271">
        <f t="shared" si="0"/>
        <v>0</v>
      </c>
      <c r="H9" s="271">
        <f t="shared" si="0"/>
        <v>0</v>
      </c>
      <c r="I9" s="271">
        <f t="shared" si="0"/>
        <v>0</v>
      </c>
      <c r="J9" s="271">
        <f t="shared" si="0"/>
        <v>0</v>
      </c>
      <c r="K9" s="271">
        <f t="shared" si="0"/>
        <v>0</v>
      </c>
      <c r="L9" s="271">
        <f t="shared" si="0"/>
        <v>0</v>
      </c>
      <c r="M9" s="271">
        <f t="shared" si="0"/>
        <v>0</v>
      </c>
      <c r="N9" s="271">
        <f t="shared" si="0"/>
        <v>0</v>
      </c>
      <c r="O9" s="271">
        <f t="shared" si="0"/>
        <v>0</v>
      </c>
      <c r="P9" s="271">
        <f t="shared" si="0"/>
        <v>0</v>
      </c>
      <c r="Q9" s="271">
        <f t="shared" si="0"/>
        <v>0</v>
      </c>
      <c r="R9" s="271">
        <f t="shared" si="0"/>
        <v>0</v>
      </c>
      <c r="S9" s="271">
        <f t="shared" si="0"/>
        <v>0</v>
      </c>
      <c r="T9" s="271">
        <f t="shared" si="0"/>
        <v>0</v>
      </c>
      <c r="U9" s="271">
        <f t="shared" si="0"/>
        <v>0</v>
      </c>
      <c r="V9" s="271">
        <f t="shared" si="0"/>
        <v>0</v>
      </c>
    </row>
    <row r="10" spans="1:22" s="12" customFormat="1" ht="12" x14ac:dyDescent="0.2">
      <c r="A10" s="29"/>
      <c r="B10" s="30"/>
      <c r="C10" s="30"/>
      <c r="D10" s="30"/>
      <c r="E10" s="30"/>
      <c r="F10" s="30"/>
      <c r="G10" s="30"/>
      <c r="H10" s="30"/>
      <c r="I10" s="30"/>
      <c r="J10" s="30"/>
      <c r="K10" s="30"/>
      <c r="L10" s="30"/>
      <c r="M10" s="30"/>
      <c r="N10" s="30"/>
      <c r="O10" s="30"/>
      <c r="P10" s="30"/>
      <c r="Q10" s="30"/>
      <c r="R10" s="30"/>
      <c r="S10" s="30"/>
      <c r="T10" s="30"/>
      <c r="U10" s="30"/>
      <c r="V10" s="30"/>
    </row>
    <row r="11" spans="1:22" ht="15.75" x14ac:dyDescent="0.25">
      <c r="A11" s="517" t="s">
        <v>60</v>
      </c>
      <c r="B11" s="518"/>
      <c r="C11" s="518"/>
      <c r="D11" s="518"/>
      <c r="E11" s="518"/>
      <c r="F11" s="518"/>
      <c r="G11" s="518"/>
      <c r="H11" s="518"/>
      <c r="I11" s="518"/>
      <c r="J11" s="518"/>
      <c r="K11" s="518"/>
      <c r="L11" s="518"/>
      <c r="M11" s="518"/>
      <c r="N11" s="518"/>
      <c r="O11" s="518"/>
      <c r="P11" s="518"/>
      <c r="Q11" s="518"/>
      <c r="R11" s="518"/>
      <c r="S11" s="518"/>
      <c r="T11" s="518"/>
      <c r="U11" s="518"/>
      <c r="V11" s="518"/>
    </row>
    <row r="13" spans="1:22" ht="29.25" customHeight="1" x14ac:dyDescent="0.2">
      <c r="A13" s="514" t="s">
        <v>292</v>
      </c>
      <c r="B13" s="523"/>
      <c r="C13" s="523"/>
      <c r="D13" s="523"/>
      <c r="E13" s="523"/>
      <c r="F13" s="523"/>
      <c r="G13" s="523"/>
      <c r="H13" s="523"/>
      <c r="I13" s="523"/>
      <c r="J13" s="523"/>
      <c r="K13" s="523"/>
      <c r="L13" s="523"/>
      <c r="M13" s="523"/>
      <c r="N13" s="523"/>
      <c r="O13" s="28"/>
      <c r="P13" s="28"/>
      <c r="Q13" s="28"/>
      <c r="R13" s="28"/>
    </row>
    <row r="14" spans="1:22" ht="27" customHeight="1" x14ac:dyDescent="0.2">
      <c r="A14" s="514" t="s">
        <v>293</v>
      </c>
      <c r="B14" s="514"/>
      <c r="C14" s="514"/>
      <c r="D14" s="514"/>
      <c r="E14" s="514"/>
      <c r="F14" s="514"/>
      <c r="G14" s="514"/>
      <c r="H14" s="514"/>
      <c r="I14" s="514"/>
      <c r="J14" s="514"/>
      <c r="K14" s="514"/>
      <c r="L14" s="514"/>
      <c r="M14" s="514"/>
      <c r="N14" s="514"/>
      <c r="O14" s="514"/>
      <c r="P14" s="514"/>
      <c r="Q14" s="514"/>
      <c r="R14" s="514"/>
    </row>
    <row r="15" spans="1:22" ht="28.5" customHeight="1" x14ac:dyDescent="0.2">
      <c r="A15" s="511" t="s">
        <v>294</v>
      </c>
      <c r="B15" s="511"/>
      <c r="C15" s="511"/>
      <c r="D15" s="511"/>
      <c r="E15" s="511"/>
      <c r="F15" s="511"/>
      <c r="G15" s="511"/>
      <c r="H15" s="511"/>
      <c r="I15" s="511"/>
      <c r="J15" s="511"/>
      <c r="K15" s="511"/>
      <c r="L15" s="511"/>
      <c r="M15" s="511"/>
      <c r="N15" s="511"/>
      <c r="O15" s="511"/>
      <c r="P15" s="511"/>
      <c r="Q15" s="511"/>
      <c r="R15" s="511"/>
    </row>
    <row r="16" spans="1:22" x14ac:dyDescent="0.2">
      <c r="A16" s="512"/>
      <c r="B16" s="513"/>
      <c r="C16" s="513"/>
      <c r="D16" s="513"/>
      <c r="E16" s="513"/>
      <c r="F16" s="513"/>
      <c r="G16" s="513"/>
      <c r="H16" s="513"/>
      <c r="I16" s="513"/>
      <c r="J16" s="513"/>
      <c r="K16" s="513"/>
      <c r="L16" s="513"/>
      <c r="M16" s="513"/>
      <c r="N16" s="513"/>
      <c r="O16" s="513"/>
      <c r="P16" s="513"/>
      <c r="Q16" s="513"/>
      <c r="R16" s="513"/>
    </row>
  </sheetData>
  <sheetProtection algorithmName="SHA-512" hashValue="NH2YKxI/ptvW3hstWFqDPWweQPRIhjMo5m4PUlSNEkb+zeXJi+hLmmRFxBzgrMEYqUMIlVRHWXxmN7ZgDufEXQ==" saltValue="td1m05haiIcKMT1i3glAMQ==" spinCount="100000" sheet="1" objects="1" scenarios="1" formatCells="0" formatColumns="0" formatRows="0"/>
  <mergeCells count="9">
    <mergeCell ref="A15:R15"/>
    <mergeCell ref="A16:R16"/>
    <mergeCell ref="A14:R14"/>
    <mergeCell ref="C2:L2"/>
    <mergeCell ref="A11:V11"/>
    <mergeCell ref="A3:A4"/>
    <mergeCell ref="B3:B4"/>
    <mergeCell ref="A1:B2"/>
    <mergeCell ref="A13:N13"/>
  </mergeCells>
  <phoneticPr fontId="0" type="noConversion"/>
  <pageMargins left="0.70866141732283472" right="0.70866141732283472" top="0.74803149606299213" bottom="0.74803149606299213" header="0.31496062992125984" footer="0.31496062992125984"/>
  <pageSetup paperSize="9" scale="61" orientation="landscape" r:id="rId1"/>
  <headerFooter>
    <oddFooter>&amp;LL8_PB_O3_v1.1_20171222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28"/>
  <sheetViews>
    <sheetView view="pageBreakPreview" zoomScale="91" zoomScaleSheetLayoutView="91" workbookViewId="0">
      <selection activeCell="V36" sqref="V36"/>
    </sheetView>
  </sheetViews>
  <sheetFormatPr defaultRowHeight="12.75" x14ac:dyDescent="0.2"/>
  <cols>
    <col min="1" max="1" width="19.42578125" style="1" customWidth="1"/>
    <col min="2" max="2" width="8.28515625" style="1" customWidth="1"/>
    <col min="3" max="3" width="11.42578125" style="1" customWidth="1"/>
    <col min="4" max="23" width="8.28515625" style="1" customWidth="1"/>
    <col min="24" max="16384" width="9.140625" style="1"/>
  </cols>
  <sheetData>
    <row r="1" spans="1:23" ht="15.75" customHeight="1" x14ac:dyDescent="0.2">
      <c r="A1" s="50" t="s">
        <v>192</v>
      </c>
      <c r="B1" s="63"/>
      <c r="C1" s="63"/>
      <c r="D1" s="63"/>
      <c r="E1" s="63"/>
      <c r="F1" s="63"/>
      <c r="G1" s="63"/>
      <c r="H1" s="63"/>
      <c r="I1" s="63"/>
      <c r="J1" s="63"/>
      <c r="K1" s="63"/>
      <c r="L1" s="63"/>
      <c r="M1" s="63"/>
      <c r="N1" s="63"/>
      <c r="O1" s="63"/>
      <c r="P1" s="63"/>
      <c r="Q1" s="21"/>
      <c r="R1" s="3"/>
      <c r="S1" s="3"/>
      <c r="T1" s="3"/>
      <c r="U1" s="3"/>
      <c r="V1" s="3"/>
      <c r="W1" s="3"/>
    </row>
    <row r="2" spans="1:23" ht="13.5" customHeight="1" x14ac:dyDescent="0.2">
      <c r="A2" s="530" t="s">
        <v>171</v>
      </c>
      <c r="B2" s="530"/>
      <c r="C2" s="530"/>
      <c r="D2" s="526" t="s">
        <v>48</v>
      </c>
      <c r="E2" s="527"/>
      <c r="F2" s="527"/>
      <c r="G2" s="527"/>
      <c r="H2" s="527"/>
      <c r="I2" s="527"/>
      <c r="J2" s="527"/>
      <c r="K2" s="527"/>
      <c r="L2" s="527"/>
      <c r="M2" s="527"/>
      <c r="N2" s="146"/>
      <c r="O2" s="146"/>
      <c r="P2" s="146"/>
      <c r="Q2" s="146"/>
      <c r="R2" s="146"/>
      <c r="S2" s="146"/>
      <c r="T2" s="146"/>
      <c r="U2" s="146"/>
      <c r="V2" s="146"/>
      <c r="W2" s="147"/>
    </row>
    <row r="3" spans="1:23" s="51" customFormat="1" ht="15.75" customHeight="1" x14ac:dyDescent="0.2">
      <c r="A3" s="528" t="str">
        <f>'STRUKTURA PROIZVODNJE I USLUGA'!A3</f>
        <v>Proizvod/usluga</v>
      </c>
      <c r="B3" s="528" t="str">
        <f>'STRUKTURA PROIZVODNJE I USLUGA'!B3</f>
        <v>Jed.
 mjere</v>
      </c>
      <c r="C3" s="528" t="str">
        <f>'STRUKTURA PROIZVODNJE I USLUGA'!C3</f>
        <v>Prethodna godina</v>
      </c>
      <c r="D3" s="255">
        <f>'STRUKTURA PROIZVODNJE I USLUGA'!D3</f>
        <v>2017</v>
      </c>
      <c r="E3" s="255">
        <f>'STRUKTURA PROIZVODNJE I USLUGA'!E3</f>
        <v>2018</v>
      </c>
      <c r="F3" s="255">
        <f>'STRUKTURA PROIZVODNJE I USLUGA'!F3</f>
        <v>2019</v>
      </c>
      <c r="G3" s="255">
        <f>'STRUKTURA PROIZVODNJE I USLUGA'!G3</f>
        <v>2020</v>
      </c>
      <c r="H3" s="255">
        <f>'STRUKTURA PROIZVODNJE I USLUGA'!H3</f>
        <v>2021</v>
      </c>
      <c r="I3" s="255">
        <f>'STRUKTURA PROIZVODNJE I USLUGA'!I3</f>
        <v>2022</v>
      </c>
      <c r="J3" s="255">
        <f>'STRUKTURA PROIZVODNJE I USLUGA'!J3</f>
        <v>2023</v>
      </c>
      <c r="K3" s="255">
        <f>'STRUKTURA PROIZVODNJE I USLUGA'!K3</f>
        <v>2024</v>
      </c>
      <c r="L3" s="255">
        <f>'STRUKTURA PROIZVODNJE I USLUGA'!L3</f>
        <v>2025</v>
      </c>
      <c r="M3" s="255">
        <f>'STRUKTURA PROIZVODNJE I USLUGA'!M3</f>
        <v>2026</v>
      </c>
      <c r="N3" s="255">
        <f>'STRUKTURA PROIZVODNJE I USLUGA'!N3</f>
        <v>2027</v>
      </c>
      <c r="O3" s="255">
        <f>'STRUKTURA PROIZVODNJE I USLUGA'!O3</f>
        <v>2028</v>
      </c>
      <c r="P3" s="255">
        <f>'STRUKTURA PROIZVODNJE I USLUGA'!P3</f>
        <v>2029</v>
      </c>
      <c r="Q3" s="255">
        <f>'STRUKTURA PROIZVODNJE I USLUGA'!Q3</f>
        <v>2030</v>
      </c>
      <c r="R3" s="255">
        <f>'STRUKTURA PROIZVODNJE I USLUGA'!R3</f>
        <v>2031</v>
      </c>
      <c r="S3" s="255">
        <f>'STRUKTURA PROIZVODNJE I USLUGA'!S3</f>
        <v>2032</v>
      </c>
      <c r="T3" s="255">
        <f>'STRUKTURA PROIZVODNJE I USLUGA'!T3</f>
        <v>2033</v>
      </c>
      <c r="U3" s="255">
        <f>'STRUKTURA PROIZVODNJE I USLUGA'!U3</f>
        <v>2034</v>
      </c>
      <c r="V3" s="255">
        <f>'STRUKTURA PROIZVODNJE I USLUGA'!V3</f>
        <v>2035</v>
      </c>
      <c r="W3" s="255">
        <f>'STRUKTURA PROIZVODNJE I USLUGA'!W3</f>
        <v>2036</v>
      </c>
    </row>
    <row r="4" spans="1:23" s="51" customFormat="1" ht="12.75" customHeight="1" x14ac:dyDescent="0.2">
      <c r="A4" s="529"/>
      <c r="B4" s="529"/>
      <c r="C4" s="529"/>
      <c r="D4" s="145">
        <v>1</v>
      </c>
      <c r="E4" s="145">
        <v>2</v>
      </c>
      <c r="F4" s="145">
        <v>3</v>
      </c>
      <c r="G4" s="145">
        <v>4</v>
      </c>
      <c r="H4" s="145">
        <v>5</v>
      </c>
      <c r="I4" s="145">
        <v>6</v>
      </c>
      <c r="J4" s="145">
        <v>7</v>
      </c>
      <c r="K4" s="145">
        <v>8</v>
      </c>
      <c r="L4" s="145">
        <v>9</v>
      </c>
      <c r="M4" s="145">
        <v>10</v>
      </c>
      <c r="N4" s="145">
        <v>11</v>
      </c>
      <c r="O4" s="145">
        <v>12</v>
      </c>
      <c r="P4" s="145">
        <v>13</v>
      </c>
      <c r="Q4" s="145">
        <v>14</v>
      </c>
      <c r="R4" s="145">
        <v>15</v>
      </c>
      <c r="S4" s="145">
        <v>16</v>
      </c>
      <c r="T4" s="145">
        <v>17</v>
      </c>
      <c r="U4" s="145">
        <v>18</v>
      </c>
      <c r="V4" s="145">
        <v>19</v>
      </c>
      <c r="W4" s="145">
        <v>20</v>
      </c>
    </row>
    <row r="5" spans="1:23" ht="16.5" customHeight="1" x14ac:dyDescent="0.2">
      <c r="A5" s="64">
        <f>'STRUKTURA PROIZVODNJE I USLUGA'!A5</f>
        <v>0</v>
      </c>
      <c r="B5" s="120"/>
      <c r="C5" s="243"/>
      <c r="D5" s="231"/>
      <c r="E5" s="231"/>
      <c r="F5" s="231"/>
      <c r="G5" s="231"/>
      <c r="H5" s="231"/>
      <c r="I5" s="231"/>
      <c r="J5" s="231"/>
      <c r="K5" s="231"/>
      <c r="L5" s="231"/>
      <c r="M5" s="231"/>
      <c r="N5" s="231"/>
      <c r="O5" s="231"/>
      <c r="P5" s="231"/>
      <c r="Q5" s="231"/>
      <c r="R5" s="231"/>
      <c r="S5" s="231"/>
      <c r="T5" s="231"/>
      <c r="U5" s="231"/>
      <c r="V5" s="231"/>
      <c r="W5" s="231"/>
    </row>
    <row r="6" spans="1:23" ht="16.5" customHeight="1" x14ac:dyDescent="0.2">
      <c r="A6" s="64">
        <f>'STRUKTURA PROIZVODNJE I USLUGA'!A6</f>
        <v>0</v>
      </c>
      <c r="B6" s="120"/>
      <c r="C6" s="243"/>
      <c r="D6" s="231"/>
      <c r="E6" s="231"/>
      <c r="F6" s="231"/>
      <c r="G6" s="231"/>
      <c r="H6" s="231"/>
      <c r="I6" s="231"/>
      <c r="J6" s="231"/>
      <c r="K6" s="231"/>
      <c r="L6" s="231"/>
      <c r="M6" s="231"/>
      <c r="N6" s="231"/>
      <c r="O6" s="231"/>
      <c r="P6" s="231"/>
      <c r="Q6" s="231"/>
      <c r="R6" s="231"/>
      <c r="S6" s="231"/>
      <c r="T6" s="231"/>
      <c r="U6" s="231"/>
      <c r="V6" s="231"/>
      <c r="W6" s="231"/>
    </row>
    <row r="7" spans="1:23" ht="15.75" customHeight="1" x14ac:dyDescent="0.2">
      <c r="A7" s="64">
        <f>'STRUKTURA PROIZVODNJE I USLUGA'!A7</f>
        <v>0</v>
      </c>
      <c r="B7" s="120"/>
      <c r="C7" s="243"/>
      <c r="D7" s="231"/>
      <c r="E7" s="231"/>
      <c r="F7" s="231"/>
      <c r="G7" s="231"/>
      <c r="H7" s="231"/>
      <c r="I7" s="231"/>
      <c r="J7" s="231"/>
      <c r="K7" s="231"/>
      <c r="L7" s="231"/>
      <c r="M7" s="231"/>
      <c r="N7" s="231"/>
      <c r="O7" s="231"/>
      <c r="P7" s="231"/>
      <c r="Q7" s="231"/>
      <c r="R7" s="231"/>
      <c r="S7" s="231"/>
      <c r="T7" s="231"/>
      <c r="U7" s="231"/>
      <c r="V7" s="231"/>
      <c r="W7" s="231"/>
    </row>
    <row r="8" spans="1:23" ht="15.75" customHeight="1" x14ac:dyDescent="0.2">
      <c r="A8" s="64">
        <f>'STRUKTURA PROIZVODNJE I USLUGA'!A8</f>
        <v>0</v>
      </c>
      <c r="B8" s="120"/>
      <c r="C8" s="243"/>
      <c r="D8" s="231"/>
      <c r="E8" s="231"/>
      <c r="F8" s="231"/>
      <c r="G8" s="231"/>
      <c r="H8" s="231"/>
      <c r="I8" s="231"/>
      <c r="J8" s="231"/>
      <c r="K8" s="231"/>
      <c r="L8" s="231"/>
      <c r="M8" s="231"/>
      <c r="N8" s="231"/>
      <c r="O8" s="231"/>
      <c r="P8" s="231"/>
      <c r="Q8" s="231"/>
      <c r="R8" s="231"/>
      <c r="S8" s="231"/>
      <c r="T8" s="231"/>
      <c r="U8" s="231"/>
      <c r="V8" s="231"/>
      <c r="W8" s="231"/>
    </row>
    <row r="9" spans="1:23" ht="15.75" customHeight="1" x14ac:dyDescent="0.2">
      <c r="A9" s="64">
        <f>'STRUKTURA PROIZVODNJE I USLUGA'!A9</f>
        <v>0</v>
      </c>
      <c r="B9" s="52"/>
      <c r="C9" s="231"/>
      <c r="D9" s="231"/>
      <c r="E9" s="231"/>
      <c r="F9" s="231"/>
      <c r="G9" s="231"/>
      <c r="H9" s="231"/>
      <c r="I9" s="231"/>
      <c r="J9" s="231"/>
      <c r="K9" s="231"/>
      <c r="L9" s="231"/>
      <c r="M9" s="231"/>
      <c r="N9" s="231"/>
      <c r="O9" s="231"/>
      <c r="P9" s="231"/>
      <c r="Q9" s="231"/>
      <c r="R9" s="231"/>
      <c r="S9" s="231"/>
      <c r="T9" s="231"/>
      <c r="U9" s="231"/>
      <c r="V9" s="231"/>
      <c r="W9" s="231"/>
    </row>
    <row r="10" spans="1:23" ht="15.75" customHeight="1" x14ac:dyDescent="0.2">
      <c r="A10" s="64">
        <f>'STRUKTURA PROIZVODNJE I USLUGA'!A10</f>
        <v>0</v>
      </c>
      <c r="B10" s="52"/>
      <c r="C10" s="231"/>
      <c r="D10" s="231"/>
      <c r="E10" s="231"/>
      <c r="F10" s="231"/>
      <c r="G10" s="231"/>
      <c r="H10" s="231"/>
      <c r="I10" s="231"/>
      <c r="J10" s="231"/>
      <c r="K10" s="231"/>
      <c r="L10" s="231"/>
      <c r="M10" s="231"/>
      <c r="N10" s="231"/>
      <c r="O10" s="231"/>
      <c r="P10" s="231"/>
      <c r="Q10" s="231"/>
      <c r="R10" s="231"/>
      <c r="S10" s="231"/>
      <c r="T10" s="231"/>
      <c r="U10" s="231"/>
      <c r="V10" s="231"/>
      <c r="W10" s="231"/>
    </row>
    <row r="11" spans="1:23" ht="15.75" customHeight="1" x14ac:dyDescent="0.2">
      <c r="A11" s="64">
        <f>'STRUKTURA PROIZVODNJE I USLUGA'!A11</f>
        <v>0</v>
      </c>
      <c r="B11" s="52"/>
      <c r="C11" s="231"/>
      <c r="D11" s="231"/>
      <c r="E11" s="231"/>
      <c r="F11" s="231"/>
      <c r="G11" s="231"/>
      <c r="H11" s="231"/>
      <c r="I11" s="231"/>
      <c r="J11" s="231"/>
      <c r="K11" s="231"/>
      <c r="L11" s="231"/>
      <c r="M11" s="231"/>
      <c r="N11" s="231"/>
      <c r="O11" s="231"/>
      <c r="P11" s="231"/>
      <c r="Q11" s="231"/>
      <c r="R11" s="231"/>
      <c r="S11" s="231"/>
      <c r="T11" s="231"/>
      <c r="U11" s="231"/>
      <c r="V11" s="231"/>
      <c r="W11" s="231"/>
    </row>
    <row r="12" spans="1:23" ht="15.75" customHeight="1" x14ac:dyDescent="0.2">
      <c r="A12" s="64">
        <f>'STRUKTURA PROIZVODNJE I USLUGA'!A12</f>
        <v>0</v>
      </c>
      <c r="B12" s="52"/>
      <c r="C12" s="231"/>
      <c r="D12" s="231"/>
      <c r="E12" s="231"/>
      <c r="F12" s="231"/>
      <c r="G12" s="231"/>
      <c r="H12" s="231"/>
      <c r="I12" s="231"/>
      <c r="J12" s="231"/>
      <c r="K12" s="231"/>
      <c r="L12" s="231"/>
      <c r="M12" s="231"/>
      <c r="N12" s="231"/>
      <c r="O12" s="231"/>
      <c r="P12" s="231"/>
      <c r="Q12" s="231"/>
      <c r="R12" s="231"/>
      <c r="S12" s="231"/>
      <c r="T12" s="231"/>
      <c r="U12" s="231"/>
      <c r="V12" s="231"/>
      <c r="W12" s="231"/>
    </row>
    <row r="13" spans="1:23" ht="15.75" customHeight="1" x14ac:dyDescent="0.2">
      <c r="A13" s="64">
        <f>'STRUKTURA PROIZVODNJE I USLUGA'!A13</f>
        <v>0</v>
      </c>
      <c r="B13" s="120"/>
      <c r="C13" s="243"/>
      <c r="D13" s="231"/>
      <c r="E13" s="231"/>
      <c r="F13" s="231"/>
      <c r="G13" s="231"/>
      <c r="H13" s="231"/>
      <c r="I13" s="231"/>
      <c r="J13" s="231"/>
      <c r="K13" s="231"/>
      <c r="L13" s="231"/>
      <c r="M13" s="231"/>
      <c r="N13" s="231"/>
      <c r="O13" s="231"/>
      <c r="P13" s="231"/>
      <c r="Q13" s="231"/>
      <c r="R13" s="231"/>
      <c r="S13" s="231"/>
      <c r="T13" s="231"/>
      <c r="U13" s="231"/>
      <c r="V13" s="231"/>
      <c r="W13" s="231"/>
    </row>
    <row r="14" spans="1:23" ht="15.75" customHeight="1" x14ac:dyDescent="0.2">
      <c r="A14" s="64">
        <f>'STRUKTURA PROIZVODNJE I USLUGA'!A14</f>
        <v>0</v>
      </c>
      <c r="B14" s="120"/>
      <c r="C14" s="243"/>
      <c r="D14" s="231"/>
      <c r="E14" s="231"/>
      <c r="F14" s="231"/>
      <c r="G14" s="231"/>
      <c r="H14" s="231"/>
      <c r="I14" s="231"/>
      <c r="J14" s="231"/>
      <c r="K14" s="231"/>
      <c r="L14" s="231"/>
      <c r="M14" s="231"/>
      <c r="N14" s="231"/>
      <c r="O14" s="231"/>
      <c r="P14" s="231"/>
      <c r="Q14" s="231"/>
      <c r="R14" s="231"/>
      <c r="S14" s="231"/>
      <c r="T14" s="231"/>
      <c r="U14" s="231"/>
      <c r="V14" s="231"/>
      <c r="W14" s="231"/>
    </row>
    <row r="15" spans="1:23" ht="15.75" customHeight="1" x14ac:dyDescent="0.2">
      <c r="A15" s="64">
        <f>'STRUKTURA PROIZVODNJE I USLUGA'!A15</f>
        <v>0</v>
      </c>
      <c r="B15" s="120"/>
      <c r="C15" s="243"/>
      <c r="D15" s="231"/>
      <c r="E15" s="231"/>
      <c r="F15" s="231"/>
      <c r="G15" s="231"/>
      <c r="H15" s="231"/>
      <c r="I15" s="231"/>
      <c r="J15" s="231"/>
      <c r="K15" s="231"/>
      <c r="L15" s="231"/>
      <c r="M15" s="231"/>
      <c r="N15" s="231"/>
      <c r="O15" s="231"/>
      <c r="P15" s="231"/>
      <c r="Q15" s="231"/>
      <c r="R15" s="231"/>
      <c r="S15" s="231"/>
      <c r="T15" s="231"/>
      <c r="U15" s="231"/>
      <c r="V15" s="231"/>
      <c r="W15" s="231"/>
    </row>
    <row r="16" spans="1:23" ht="15.75" customHeight="1" x14ac:dyDescent="0.2">
      <c r="A16" s="64">
        <f>'STRUKTURA PROIZVODNJE I USLUGA'!A16</f>
        <v>0</v>
      </c>
      <c r="B16" s="120"/>
      <c r="C16" s="243"/>
      <c r="D16" s="231"/>
      <c r="E16" s="231"/>
      <c r="F16" s="231"/>
      <c r="G16" s="231"/>
      <c r="H16" s="231"/>
      <c r="I16" s="231"/>
      <c r="J16" s="231"/>
      <c r="K16" s="231"/>
      <c r="L16" s="231"/>
      <c r="M16" s="231"/>
      <c r="N16" s="231"/>
      <c r="O16" s="231"/>
      <c r="P16" s="231"/>
      <c r="Q16" s="231"/>
      <c r="R16" s="231"/>
      <c r="S16" s="231"/>
      <c r="T16" s="231"/>
      <c r="U16" s="231"/>
      <c r="V16" s="231"/>
      <c r="W16" s="231"/>
    </row>
    <row r="17" spans="1:23" ht="15.75" customHeight="1" x14ac:dyDescent="0.2">
      <c r="A17" s="64">
        <f>'STRUKTURA PROIZVODNJE I USLUGA'!A17</f>
        <v>0</v>
      </c>
      <c r="B17" s="52"/>
      <c r="C17" s="231"/>
      <c r="D17" s="231"/>
      <c r="E17" s="231"/>
      <c r="F17" s="231"/>
      <c r="G17" s="231"/>
      <c r="H17" s="231"/>
      <c r="I17" s="231"/>
      <c r="J17" s="231"/>
      <c r="K17" s="231"/>
      <c r="L17" s="231"/>
      <c r="M17" s="231"/>
      <c r="N17" s="231"/>
      <c r="O17" s="231"/>
      <c r="P17" s="231"/>
      <c r="Q17" s="231"/>
      <c r="R17" s="231"/>
      <c r="S17" s="231"/>
      <c r="T17" s="231"/>
      <c r="U17" s="231"/>
      <c r="V17" s="231"/>
      <c r="W17" s="231"/>
    </row>
    <row r="18" spans="1:23" ht="15.75" customHeight="1" x14ac:dyDescent="0.2">
      <c r="A18" s="64">
        <f>'STRUKTURA PROIZVODNJE I USLUGA'!A18</f>
        <v>0</v>
      </c>
      <c r="B18" s="52"/>
      <c r="C18" s="231"/>
      <c r="D18" s="231"/>
      <c r="E18" s="231"/>
      <c r="F18" s="231"/>
      <c r="G18" s="231"/>
      <c r="H18" s="231"/>
      <c r="I18" s="231"/>
      <c r="J18" s="231"/>
      <c r="K18" s="231"/>
      <c r="L18" s="231"/>
      <c r="M18" s="231"/>
      <c r="N18" s="231"/>
      <c r="O18" s="231"/>
      <c r="P18" s="231"/>
      <c r="Q18" s="231"/>
      <c r="R18" s="231"/>
      <c r="S18" s="231"/>
      <c r="T18" s="231"/>
      <c r="U18" s="231"/>
      <c r="V18" s="231"/>
      <c r="W18" s="231"/>
    </row>
    <row r="19" spans="1:23" ht="15.75" customHeight="1" x14ac:dyDescent="0.2">
      <c r="A19" s="64">
        <f>'STRUKTURA PROIZVODNJE I USLUGA'!A19</f>
        <v>0</v>
      </c>
      <c r="B19" s="52"/>
      <c r="C19" s="231"/>
      <c r="D19" s="231"/>
      <c r="E19" s="231"/>
      <c r="F19" s="231"/>
      <c r="G19" s="231"/>
      <c r="H19" s="231"/>
      <c r="I19" s="231"/>
      <c r="J19" s="231"/>
      <c r="K19" s="231"/>
      <c r="L19" s="231"/>
      <c r="M19" s="231"/>
      <c r="N19" s="231"/>
      <c r="O19" s="231"/>
      <c r="P19" s="231"/>
      <c r="Q19" s="231"/>
      <c r="R19" s="231"/>
      <c r="S19" s="231"/>
      <c r="T19" s="231"/>
      <c r="U19" s="231"/>
      <c r="V19" s="231"/>
      <c r="W19" s="231"/>
    </row>
    <row r="20" spans="1:23" x14ac:dyDescent="0.2">
      <c r="A20" s="137"/>
      <c r="B20" s="53"/>
      <c r="C20" s="53"/>
      <c r="D20" s="525"/>
      <c r="E20" s="525"/>
      <c r="F20" s="525"/>
      <c r="G20" s="525"/>
      <c r="H20" s="525"/>
      <c r="I20" s="525"/>
      <c r="J20" s="525"/>
      <c r="K20" s="525"/>
      <c r="L20" s="525"/>
      <c r="M20" s="525"/>
      <c r="N20" s="525"/>
      <c r="O20" s="525"/>
      <c r="P20" s="525"/>
      <c r="Q20" s="525"/>
      <c r="R20" s="525"/>
      <c r="S20" s="525"/>
      <c r="T20" s="525"/>
      <c r="U20" s="525"/>
      <c r="V20" s="525"/>
      <c r="W20" s="525"/>
    </row>
    <row r="21" spans="1:23" s="19" customFormat="1" ht="12.75" customHeight="1" x14ac:dyDescent="0.2">
      <c r="A21" s="369" t="s">
        <v>60</v>
      </c>
      <c r="B21" s="370"/>
      <c r="C21" s="370"/>
      <c r="D21" s="371"/>
      <c r="E21" s="371"/>
      <c r="F21" s="371"/>
      <c r="G21" s="371"/>
      <c r="H21" s="371"/>
      <c r="I21" s="371"/>
      <c r="J21" s="371"/>
      <c r="K21" s="371"/>
      <c r="L21" s="371"/>
      <c r="M21" s="371"/>
      <c r="N21" s="371"/>
      <c r="O21" s="371"/>
      <c r="P21" s="371"/>
      <c r="Q21" s="371"/>
      <c r="R21" s="371"/>
      <c r="S21" s="371"/>
      <c r="T21" s="371"/>
      <c r="U21" s="371"/>
      <c r="V21" s="371"/>
      <c r="W21" s="371"/>
    </row>
    <row r="23" spans="1:23" x14ac:dyDescent="0.2">
      <c r="A23" s="392" t="s">
        <v>288</v>
      </c>
      <c r="B23" s="392"/>
      <c r="C23" s="392"/>
      <c r="D23" s="392"/>
      <c r="E23" s="392"/>
      <c r="F23" s="392"/>
    </row>
    <row r="24" spans="1:23" x14ac:dyDescent="0.2">
      <c r="A24" s="393" t="s">
        <v>295</v>
      </c>
      <c r="B24" s="393"/>
      <c r="C24" s="393"/>
      <c r="D24" s="393"/>
      <c r="E24" s="393"/>
      <c r="F24" s="393"/>
      <c r="G24" s="393"/>
      <c r="H24" s="393"/>
    </row>
    <row r="25" spans="1:23" x14ac:dyDescent="0.2">
      <c r="A25" s="393" t="s">
        <v>289</v>
      </c>
      <c r="B25" s="48"/>
      <c r="C25" s="48"/>
      <c r="D25" s="48"/>
      <c r="E25" s="48"/>
      <c r="F25" s="48"/>
      <c r="G25" s="48"/>
      <c r="H25" s="48"/>
      <c r="I25" s="48"/>
    </row>
    <row r="26" spans="1:23" x14ac:dyDescent="0.2">
      <c r="A26" s="394" t="s">
        <v>245</v>
      </c>
      <c r="B26" s="395"/>
      <c r="C26" s="395"/>
      <c r="D26" s="396"/>
      <c r="E26" s="396"/>
      <c r="F26" s="396"/>
      <c r="G26" s="396"/>
      <c r="H26" s="396"/>
      <c r="I26" s="396"/>
      <c r="J26" s="396"/>
      <c r="K26" s="396"/>
      <c r="L26" s="396"/>
      <c r="M26" s="396"/>
    </row>
    <row r="27" spans="1:23" x14ac:dyDescent="0.2">
      <c r="A27" s="397" t="s">
        <v>69</v>
      </c>
      <c r="B27" s="19"/>
      <c r="C27" s="19"/>
      <c r="D27" s="19"/>
      <c r="E27" s="19"/>
      <c r="F27" s="19"/>
      <c r="G27" s="19"/>
      <c r="H27" s="19"/>
      <c r="I27" s="19"/>
      <c r="J27" s="19"/>
      <c r="K27" s="19"/>
      <c r="L27" s="19"/>
      <c r="M27" s="19"/>
    </row>
    <row r="28" spans="1:23" x14ac:dyDescent="0.2">
      <c r="A28" s="524" t="s">
        <v>70</v>
      </c>
      <c r="B28" s="524"/>
      <c r="C28" s="524"/>
      <c r="D28" s="524"/>
      <c r="E28" s="524"/>
      <c r="F28" s="524"/>
      <c r="G28" s="524"/>
      <c r="H28" s="524"/>
      <c r="I28" s="524"/>
      <c r="J28" s="524"/>
      <c r="K28" s="524"/>
      <c r="L28" s="524"/>
      <c r="M28" s="524"/>
    </row>
  </sheetData>
  <sheetProtection algorithmName="SHA-512" hashValue="YEfvMezlysGs0uj5ZslTfu1QvdV+tR3bh/kODQEkUUWyUrhbglHWkCj4QlmY7FWLTTxktbPUdVjqbdoXvIseWA==" saltValue="4svSg+Mr6/VtZuOq8MezkQ==" spinCount="100000" sheet="1" objects="1" scenarios="1" formatCells="0" formatColumns="0" formatRows="0"/>
  <mergeCells count="7">
    <mergeCell ref="A28:M28"/>
    <mergeCell ref="D20:W20"/>
    <mergeCell ref="D2:M2"/>
    <mergeCell ref="A3:A4"/>
    <mergeCell ref="B3:B4"/>
    <mergeCell ref="C3:C4"/>
    <mergeCell ref="A2:C2"/>
  </mergeCells>
  <phoneticPr fontId="0" type="noConversion"/>
  <pageMargins left="0.70866141732283472" right="0.70866141732283472" top="0.74803149606299213" bottom="0.74803149606299213" header="0.31496062992125984" footer="0.31496062992125984"/>
  <pageSetup paperSize="9" scale="57" orientation="landscape" r:id="rId1"/>
  <headerFooter>
    <oddFooter>&amp;LL8_PB_O3_v1.1_20171222</oddFooter>
  </headerFooter>
  <ignoredErrors>
    <ignoredError sqref="A6:A1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W28"/>
  <sheetViews>
    <sheetView view="pageBreakPreview" zoomScale="90" zoomScaleSheetLayoutView="90" workbookViewId="0">
      <selection activeCell="W33" sqref="W33"/>
    </sheetView>
  </sheetViews>
  <sheetFormatPr defaultRowHeight="12.75" x14ac:dyDescent="0.2"/>
  <cols>
    <col min="1" max="1" width="9.140625" style="48"/>
    <col min="2" max="2" width="13.28515625" style="48" customWidth="1"/>
    <col min="3" max="3" width="11.85546875" style="48" customWidth="1"/>
    <col min="4" max="16384" width="9.140625" style="48"/>
  </cols>
  <sheetData>
    <row r="1" spans="1:23" ht="18.75" customHeight="1" x14ac:dyDescent="0.2">
      <c r="A1" s="50" t="s">
        <v>192</v>
      </c>
      <c r="B1" s="175"/>
      <c r="C1" s="18"/>
      <c r="D1" s="18"/>
      <c r="E1" s="18"/>
      <c r="F1" s="18"/>
      <c r="G1" s="18"/>
      <c r="H1" s="18"/>
      <c r="I1" s="18"/>
      <c r="J1" s="18"/>
      <c r="K1" s="18"/>
      <c r="L1" s="18"/>
      <c r="M1" s="18"/>
      <c r="N1" s="18"/>
      <c r="O1" s="18"/>
      <c r="P1" s="18"/>
      <c r="Q1" s="18"/>
      <c r="R1" s="18"/>
      <c r="S1" s="18"/>
      <c r="T1" s="18"/>
      <c r="U1" s="18"/>
      <c r="V1" s="18"/>
      <c r="W1" s="18"/>
    </row>
    <row r="2" spans="1:23" ht="27.75" customHeight="1" x14ac:dyDescent="0.2">
      <c r="A2" s="536" t="s">
        <v>310</v>
      </c>
      <c r="B2" s="536"/>
      <c r="C2" s="537"/>
      <c r="D2" s="533" t="s">
        <v>186</v>
      </c>
      <c r="E2" s="534"/>
      <c r="F2" s="534"/>
      <c r="G2" s="534"/>
      <c r="H2" s="534"/>
      <c r="I2" s="534"/>
      <c r="J2" s="534"/>
      <c r="K2" s="534"/>
      <c r="L2" s="534"/>
      <c r="M2" s="534"/>
      <c r="N2" s="176"/>
      <c r="O2" s="176"/>
      <c r="P2" s="176"/>
      <c r="Q2" s="176"/>
      <c r="R2" s="176"/>
      <c r="S2" s="176"/>
      <c r="T2" s="176"/>
      <c r="U2" s="176"/>
      <c r="V2" s="176"/>
      <c r="W2" s="177"/>
    </row>
    <row r="3" spans="1:23" x14ac:dyDescent="0.2">
      <c r="A3" s="535" t="s">
        <v>68</v>
      </c>
      <c r="B3" s="535"/>
      <c r="C3" s="535" t="s">
        <v>59</v>
      </c>
      <c r="D3" s="178">
        <f>'STRUKTURA PROIZVODNJE I USLUGA'!D3</f>
        <v>2017</v>
      </c>
      <c r="E3" s="178">
        <f>'STRUKTURA PROIZVODNJE I USLUGA'!E3</f>
        <v>2018</v>
      </c>
      <c r="F3" s="178">
        <f>'STRUKTURA PROIZVODNJE I USLUGA'!F3</f>
        <v>2019</v>
      </c>
      <c r="G3" s="178">
        <f>'STRUKTURA PROIZVODNJE I USLUGA'!G3</f>
        <v>2020</v>
      </c>
      <c r="H3" s="178">
        <f>'STRUKTURA PROIZVODNJE I USLUGA'!H3</f>
        <v>2021</v>
      </c>
      <c r="I3" s="178">
        <f>'STRUKTURA PROIZVODNJE I USLUGA'!I3</f>
        <v>2022</v>
      </c>
      <c r="J3" s="178">
        <f>'STRUKTURA PROIZVODNJE I USLUGA'!J3</f>
        <v>2023</v>
      </c>
      <c r="K3" s="178">
        <f>'STRUKTURA PROIZVODNJE I USLUGA'!K3</f>
        <v>2024</v>
      </c>
      <c r="L3" s="178">
        <f>'STRUKTURA PROIZVODNJE I USLUGA'!L3</f>
        <v>2025</v>
      </c>
      <c r="M3" s="178">
        <f>'STRUKTURA PROIZVODNJE I USLUGA'!M3</f>
        <v>2026</v>
      </c>
      <c r="N3" s="178">
        <f>'STRUKTURA PROIZVODNJE I USLUGA'!N3</f>
        <v>2027</v>
      </c>
      <c r="O3" s="178">
        <f>'STRUKTURA PROIZVODNJE I USLUGA'!O3</f>
        <v>2028</v>
      </c>
      <c r="P3" s="178">
        <f>'STRUKTURA PROIZVODNJE I USLUGA'!P3</f>
        <v>2029</v>
      </c>
      <c r="Q3" s="178">
        <f>'STRUKTURA PROIZVODNJE I USLUGA'!Q3</f>
        <v>2030</v>
      </c>
      <c r="R3" s="178">
        <f>'STRUKTURA PROIZVODNJE I USLUGA'!R3</f>
        <v>2031</v>
      </c>
      <c r="S3" s="178">
        <f>'STRUKTURA PROIZVODNJE I USLUGA'!S3</f>
        <v>2032</v>
      </c>
      <c r="T3" s="178">
        <f>'STRUKTURA PROIZVODNJE I USLUGA'!T3</f>
        <v>2033</v>
      </c>
      <c r="U3" s="178">
        <f>'STRUKTURA PROIZVODNJE I USLUGA'!U3</f>
        <v>2034</v>
      </c>
      <c r="V3" s="178">
        <f>'STRUKTURA PROIZVODNJE I USLUGA'!V3</f>
        <v>2035</v>
      </c>
      <c r="W3" s="178">
        <f>'STRUKTURA PROIZVODNJE I USLUGA'!W3</f>
        <v>2036</v>
      </c>
    </row>
    <row r="4" spans="1:23" x14ac:dyDescent="0.2">
      <c r="A4" s="535"/>
      <c r="B4" s="535"/>
      <c r="C4" s="535"/>
      <c r="D4" s="179">
        <v>1</v>
      </c>
      <c r="E4" s="179">
        <v>2</v>
      </c>
      <c r="F4" s="179">
        <v>3</v>
      </c>
      <c r="G4" s="179">
        <v>4</v>
      </c>
      <c r="H4" s="179">
        <v>5</v>
      </c>
      <c r="I4" s="179">
        <v>6</v>
      </c>
      <c r="J4" s="179">
        <v>7</v>
      </c>
      <c r="K4" s="179">
        <v>8</v>
      </c>
      <c r="L4" s="179">
        <v>9</v>
      </c>
      <c r="M4" s="179">
        <v>10</v>
      </c>
      <c r="N4" s="179">
        <v>11</v>
      </c>
      <c r="O4" s="179">
        <v>12</v>
      </c>
      <c r="P4" s="179">
        <v>13</v>
      </c>
      <c r="Q4" s="179">
        <v>14</v>
      </c>
      <c r="R4" s="179">
        <v>15</v>
      </c>
      <c r="S4" s="179">
        <v>16</v>
      </c>
      <c r="T4" s="179">
        <v>17</v>
      </c>
      <c r="U4" s="179">
        <v>18</v>
      </c>
      <c r="V4" s="179">
        <v>19</v>
      </c>
      <c r="W4" s="179">
        <v>20</v>
      </c>
    </row>
    <row r="5" spans="1:23" x14ac:dyDescent="0.2">
      <c r="A5" s="531">
        <f>'PLAN PRODAJE - KOLIČINE'!A5</f>
        <v>0</v>
      </c>
      <c r="B5" s="532"/>
      <c r="C5" s="54"/>
      <c r="D5" s="54"/>
      <c r="E5" s="54"/>
      <c r="F5" s="54"/>
      <c r="G5" s="54"/>
      <c r="H5" s="54"/>
      <c r="I5" s="54"/>
      <c r="J5" s="54"/>
      <c r="K5" s="54"/>
      <c r="L5" s="54"/>
      <c r="M5" s="54"/>
      <c r="N5" s="54"/>
      <c r="O5" s="54"/>
      <c r="P5" s="54"/>
      <c r="Q5" s="54"/>
      <c r="R5" s="54"/>
      <c r="S5" s="54"/>
      <c r="T5" s="54"/>
      <c r="U5" s="54"/>
      <c r="V5" s="54"/>
      <c r="W5" s="54"/>
    </row>
    <row r="6" spans="1:23" x14ac:dyDescent="0.2">
      <c r="A6" s="531">
        <f>'PLAN PRODAJE - KOLIČINE'!A6</f>
        <v>0</v>
      </c>
      <c r="B6" s="532"/>
      <c r="C6" s="54"/>
      <c r="D6" s="54"/>
      <c r="E6" s="54"/>
      <c r="F6" s="54"/>
      <c r="G6" s="54"/>
      <c r="H6" s="54"/>
      <c r="I6" s="54"/>
      <c r="J6" s="54"/>
      <c r="K6" s="54"/>
      <c r="L6" s="54"/>
      <c r="M6" s="54"/>
      <c r="N6" s="54"/>
      <c r="O6" s="54"/>
      <c r="P6" s="54"/>
      <c r="Q6" s="54"/>
      <c r="R6" s="54"/>
      <c r="S6" s="54"/>
      <c r="T6" s="54"/>
      <c r="U6" s="54"/>
      <c r="V6" s="54"/>
      <c r="W6" s="54"/>
    </row>
    <row r="7" spans="1:23" x14ac:dyDescent="0.2">
      <c r="A7" s="531">
        <f>'PLAN PRODAJE - KOLIČINE'!A7</f>
        <v>0</v>
      </c>
      <c r="B7" s="532"/>
      <c r="C7" s="54"/>
      <c r="D7" s="54"/>
      <c r="E7" s="54"/>
      <c r="F7" s="54"/>
      <c r="G7" s="54"/>
      <c r="H7" s="54"/>
      <c r="I7" s="54"/>
      <c r="J7" s="54"/>
      <c r="K7" s="54"/>
      <c r="L7" s="54"/>
      <c r="M7" s="54"/>
      <c r="N7" s="54"/>
      <c r="O7" s="54"/>
      <c r="P7" s="54"/>
      <c r="Q7" s="54"/>
      <c r="R7" s="54"/>
      <c r="S7" s="54"/>
      <c r="T7" s="54"/>
      <c r="U7" s="54"/>
      <c r="V7" s="54"/>
      <c r="W7" s="54"/>
    </row>
    <row r="8" spans="1:23" x14ac:dyDescent="0.2">
      <c r="A8" s="531">
        <f>'PLAN PRODAJE - KOLIČINE'!A8</f>
        <v>0</v>
      </c>
      <c r="B8" s="532"/>
      <c r="C8" s="54"/>
      <c r="D8" s="54"/>
      <c r="E8" s="54"/>
      <c r="F8" s="54"/>
      <c r="G8" s="54"/>
      <c r="H8" s="54"/>
      <c r="I8" s="54"/>
      <c r="J8" s="54"/>
      <c r="K8" s="54"/>
      <c r="L8" s="54"/>
      <c r="M8" s="54"/>
      <c r="N8" s="54"/>
      <c r="O8" s="54"/>
      <c r="P8" s="54"/>
      <c r="Q8" s="54"/>
      <c r="R8" s="54"/>
      <c r="S8" s="54"/>
      <c r="T8" s="54"/>
      <c r="U8" s="54"/>
      <c r="V8" s="54"/>
      <c r="W8" s="54"/>
    </row>
    <row r="9" spans="1:23" x14ac:dyDescent="0.2">
      <c r="A9" s="531">
        <f>'PLAN PRODAJE - KOLIČINE'!A9</f>
        <v>0</v>
      </c>
      <c r="B9" s="532"/>
      <c r="C9" s="54"/>
      <c r="D9" s="54"/>
      <c r="E9" s="54"/>
      <c r="F9" s="54"/>
      <c r="G9" s="54"/>
      <c r="H9" s="54"/>
      <c r="I9" s="54"/>
      <c r="J9" s="54"/>
      <c r="K9" s="54"/>
      <c r="L9" s="54"/>
      <c r="M9" s="54"/>
      <c r="N9" s="54"/>
      <c r="O9" s="54"/>
      <c r="P9" s="54"/>
      <c r="Q9" s="54"/>
      <c r="R9" s="54"/>
      <c r="S9" s="54"/>
      <c r="T9" s="54"/>
      <c r="U9" s="54"/>
      <c r="V9" s="54"/>
      <c r="W9" s="54"/>
    </row>
    <row r="10" spans="1:23" x14ac:dyDescent="0.2">
      <c r="A10" s="531">
        <f>'PLAN PRODAJE - KOLIČINE'!A10</f>
        <v>0</v>
      </c>
      <c r="B10" s="532"/>
      <c r="C10" s="54"/>
      <c r="D10" s="54"/>
      <c r="E10" s="54"/>
      <c r="F10" s="54"/>
      <c r="G10" s="54"/>
      <c r="H10" s="54"/>
      <c r="I10" s="54"/>
      <c r="J10" s="54"/>
      <c r="K10" s="54"/>
      <c r="L10" s="54"/>
      <c r="M10" s="54"/>
      <c r="N10" s="54"/>
      <c r="O10" s="54"/>
      <c r="P10" s="54"/>
      <c r="Q10" s="54"/>
      <c r="R10" s="54"/>
      <c r="S10" s="54"/>
      <c r="T10" s="54"/>
      <c r="U10" s="54"/>
      <c r="V10" s="54"/>
      <c r="W10" s="54"/>
    </row>
    <row r="11" spans="1:23" x14ac:dyDescent="0.2">
      <c r="A11" s="531">
        <f>'PLAN PRODAJE - KOLIČINE'!A11</f>
        <v>0</v>
      </c>
      <c r="B11" s="532"/>
      <c r="C11" s="54"/>
      <c r="D11" s="54"/>
      <c r="E11" s="54"/>
      <c r="F11" s="54"/>
      <c r="G11" s="54"/>
      <c r="H11" s="54"/>
      <c r="I11" s="54"/>
      <c r="J11" s="54"/>
      <c r="K11" s="54"/>
      <c r="L11" s="54"/>
      <c r="M11" s="54"/>
      <c r="N11" s="54"/>
      <c r="O11" s="54"/>
      <c r="P11" s="54"/>
      <c r="Q11" s="54"/>
      <c r="R11" s="54"/>
      <c r="S11" s="54"/>
      <c r="T11" s="54"/>
      <c r="U11" s="54"/>
      <c r="V11" s="54"/>
      <c r="W11" s="54"/>
    </row>
    <row r="12" spans="1:23" x14ac:dyDescent="0.2">
      <c r="A12" s="531">
        <f>'PLAN PRODAJE - KOLIČINE'!A12</f>
        <v>0</v>
      </c>
      <c r="B12" s="532"/>
      <c r="C12" s="54"/>
      <c r="D12" s="54"/>
      <c r="E12" s="54"/>
      <c r="F12" s="54"/>
      <c r="G12" s="54"/>
      <c r="H12" s="54"/>
      <c r="I12" s="54"/>
      <c r="J12" s="54"/>
      <c r="K12" s="54"/>
      <c r="L12" s="54"/>
      <c r="M12" s="54"/>
      <c r="N12" s="54"/>
      <c r="O12" s="54"/>
      <c r="P12" s="54"/>
      <c r="Q12" s="54"/>
      <c r="R12" s="54"/>
      <c r="S12" s="54"/>
      <c r="T12" s="54"/>
      <c r="U12" s="54"/>
      <c r="V12" s="54"/>
      <c r="W12" s="54"/>
    </row>
    <row r="13" spans="1:23" x14ac:dyDescent="0.2">
      <c r="A13" s="531">
        <f>'PLAN PRODAJE - KOLIČINE'!A13</f>
        <v>0</v>
      </c>
      <c r="B13" s="532"/>
      <c r="C13" s="54"/>
      <c r="D13" s="54"/>
      <c r="E13" s="54"/>
      <c r="F13" s="54"/>
      <c r="G13" s="54"/>
      <c r="H13" s="54"/>
      <c r="I13" s="54"/>
      <c r="J13" s="54"/>
      <c r="K13" s="54"/>
      <c r="L13" s="54"/>
      <c r="M13" s="54"/>
      <c r="N13" s="54"/>
      <c r="O13" s="54"/>
      <c r="P13" s="54"/>
      <c r="Q13" s="54"/>
      <c r="R13" s="54"/>
      <c r="S13" s="54"/>
      <c r="T13" s="54"/>
      <c r="U13" s="54"/>
      <c r="V13" s="54"/>
      <c r="W13" s="54"/>
    </row>
    <row r="14" spans="1:23" x14ac:dyDescent="0.2">
      <c r="A14" s="531">
        <f>'PLAN PRODAJE - KOLIČINE'!A14</f>
        <v>0</v>
      </c>
      <c r="B14" s="532"/>
      <c r="C14" s="54"/>
      <c r="D14" s="54"/>
      <c r="E14" s="54"/>
      <c r="F14" s="54"/>
      <c r="G14" s="54"/>
      <c r="H14" s="54"/>
      <c r="I14" s="54"/>
      <c r="J14" s="54"/>
      <c r="K14" s="54"/>
      <c r="L14" s="54"/>
      <c r="M14" s="54"/>
      <c r="N14" s="54"/>
      <c r="O14" s="54"/>
      <c r="P14" s="54"/>
      <c r="Q14" s="54"/>
      <c r="R14" s="54"/>
      <c r="S14" s="54"/>
      <c r="T14" s="54"/>
      <c r="U14" s="54"/>
      <c r="V14" s="54"/>
      <c r="W14" s="54"/>
    </row>
    <row r="15" spans="1:23" x14ac:dyDescent="0.2">
      <c r="A15" s="531">
        <f>'PLAN PRODAJE - KOLIČINE'!A15</f>
        <v>0</v>
      </c>
      <c r="B15" s="532"/>
      <c r="C15" s="54"/>
      <c r="D15" s="54"/>
      <c r="E15" s="54"/>
      <c r="F15" s="54"/>
      <c r="G15" s="54"/>
      <c r="H15" s="54"/>
      <c r="I15" s="54"/>
      <c r="J15" s="54"/>
      <c r="K15" s="54"/>
      <c r="L15" s="54"/>
      <c r="M15" s="54"/>
      <c r="N15" s="54"/>
      <c r="O15" s="54"/>
      <c r="P15" s="54"/>
      <c r="Q15" s="54"/>
      <c r="R15" s="54"/>
      <c r="S15" s="54"/>
      <c r="T15" s="54"/>
      <c r="U15" s="54"/>
      <c r="V15" s="54"/>
      <c r="W15" s="54"/>
    </row>
    <row r="16" spans="1:23" x14ac:dyDescent="0.2">
      <c r="A16" s="531">
        <f>'PLAN PRODAJE - KOLIČINE'!A16</f>
        <v>0</v>
      </c>
      <c r="B16" s="532"/>
      <c r="C16" s="54"/>
      <c r="D16" s="54"/>
      <c r="E16" s="54"/>
      <c r="F16" s="54"/>
      <c r="G16" s="54"/>
      <c r="H16" s="54"/>
      <c r="I16" s="54"/>
      <c r="J16" s="54"/>
      <c r="K16" s="54"/>
      <c r="L16" s="54"/>
      <c r="M16" s="54"/>
      <c r="N16" s="54"/>
      <c r="O16" s="54"/>
      <c r="P16" s="54"/>
      <c r="Q16" s="54"/>
      <c r="R16" s="54"/>
      <c r="S16" s="54"/>
      <c r="T16" s="54"/>
      <c r="U16" s="54"/>
      <c r="V16" s="54"/>
      <c r="W16" s="54"/>
    </row>
    <row r="17" spans="1:23" x14ac:dyDescent="0.2">
      <c r="A17" s="531">
        <f>'PLAN PRODAJE - KOLIČINE'!A17</f>
        <v>0</v>
      </c>
      <c r="B17" s="532"/>
      <c r="C17" s="54"/>
      <c r="D17" s="54"/>
      <c r="E17" s="54"/>
      <c r="F17" s="54"/>
      <c r="G17" s="54"/>
      <c r="H17" s="54"/>
      <c r="I17" s="54"/>
      <c r="J17" s="54"/>
      <c r="K17" s="54"/>
      <c r="L17" s="54"/>
      <c r="M17" s="54"/>
      <c r="N17" s="54"/>
      <c r="O17" s="54"/>
      <c r="P17" s="54"/>
      <c r="Q17" s="54"/>
      <c r="R17" s="54"/>
      <c r="S17" s="54"/>
      <c r="T17" s="54"/>
      <c r="U17" s="54"/>
      <c r="V17" s="54"/>
      <c r="W17" s="54"/>
    </row>
    <row r="18" spans="1:23" x14ac:dyDescent="0.2">
      <c r="A18" s="531">
        <f>'PLAN PRODAJE - KOLIČINE'!A18</f>
        <v>0</v>
      </c>
      <c r="B18" s="532"/>
      <c r="C18" s="54"/>
      <c r="D18" s="54"/>
      <c r="E18" s="54"/>
      <c r="F18" s="54"/>
      <c r="G18" s="54"/>
      <c r="H18" s="54"/>
      <c r="I18" s="54"/>
      <c r="J18" s="54"/>
      <c r="K18" s="54"/>
      <c r="L18" s="54"/>
      <c r="M18" s="54"/>
      <c r="N18" s="54"/>
      <c r="O18" s="54"/>
      <c r="P18" s="54"/>
      <c r="Q18" s="54"/>
      <c r="R18" s="54"/>
      <c r="S18" s="54"/>
      <c r="T18" s="54"/>
      <c r="U18" s="54"/>
      <c r="V18" s="54"/>
      <c r="W18" s="54"/>
    </row>
    <row r="19" spans="1:23" x14ac:dyDescent="0.2">
      <c r="A19" s="531">
        <f>'PLAN PRODAJE - KOLIČINE'!A19</f>
        <v>0</v>
      </c>
      <c r="B19" s="532"/>
      <c r="C19" s="54"/>
      <c r="D19" s="54"/>
      <c r="E19" s="54"/>
      <c r="F19" s="54"/>
      <c r="G19" s="54"/>
      <c r="H19" s="54"/>
      <c r="I19" s="54"/>
      <c r="J19" s="54"/>
      <c r="K19" s="54"/>
      <c r="L19" s="54"/>
      <c r="M19" s="54"/>
      <c r="N19" s="54"/>
      <c r="O19" s="54"/>
      <c r="P19" s="54"/>
      <c r="Q19" s="54"/>
      <c r="R19" s="54"/>
      <c r="S19" s="54"/>
      <c r="T19" s="54"/>
      <c r="U19" s="54"/>
      <c r="V19" s="54"/>
      <c r="W19" s="54"/>
    </row>
    <row r="20" spans="1:23" x14ac:dyDescent="0.2">
      <c r="A20" s="139"/>
      <c r="B20" s="139"/>
      <c r="C20" s="139"/>
      <c r="D20" s="139"/>
      <c r="E20" s="139"/>
      <c r="F20" s="139"/>
      <c r="G20" s="139"/>
      <c r="H20" s="139"/>
      <c r="I20" s="138"/>
      <c r="J20" s="138"/>
      <c r="K20" s="138"/>
      <c r="L20" s="138"/>
      <c r="M20" s="138"/>
      <c r="N20" s="138"/>
      <c r="O20" s="138"/>
      <c r="P20" s="138"/>
      <c r="Q20" s="138"/>
      <c r="R20" s="138"/>
      <c r="S20" s="138"/>
      <c r="T20" s="138"/>
      <c r="U20" s="138"/>
      <c r="V20" s="138"/>
      <c r="W20" s="138"/>
    </row>
    <row r="22" spans="1:23" ht="13.5" x14ac:dyDescent="0.25">
      <c r="A22" s="55" t="s">
        <v>60</v>
      </c>
      <c r="B22" s="1"/>
      <c r="C22" s="1"/>
      <c r="D22" s="1"/>
      <c r="E22" s="1"/>
      <c r="F22" s="1"/>
    </row>
    <row r="23" spans="1:23" x14ac:dyDescent="0.2">
      <c r="A23" s="387" t="s">
        <v>308</v>
      </c>
      <c r="B23" s="386"/>
      <c r="C23" s="386"/>
      <c r="D23" s="386"/>
      <c r="E23" s="386"/>
      <c r="F23" s="386"/>
      <c r="G23" s="161"/>
      <c r="H23" s="161"/>
      <c r="I23" s="161"/>
      <c r="J23" s="161"/>
    </row>
    <row r="24" spans="1:23" x14ac:dyDescent="0.2">
      <c r="A24" s="538" t="s">
        <v>183</v>
      </c>
      <c r="B24" s="538"/>
      <c r="C24" s="538"/>
      <c r="D24" s="538"/>
      <c r="E24" s="538"/>
      <c r="F24" s="538"/>
      <c r="G24" s="161"/>
      <c r="H24" s="161"/>
      <c r="I24" s="161"/>
      <c r="J24" s="161"/>
    </row>
    <row r="25" spans="1:23" x14ac:dyDescent="0.2">
      <c r="A25" s="346" t="s">
        <v>266</v>
      </c>
      <c r="B25" s="345"/>
      <c r="C25" s="345"/>
      <c r="D25" s="345"/>
      <c r="E25" s="345"/>
      <c r="F25" s="345"/>
      <c r="G25" s="160"/>
      <c r="H25" s="160"/>
      <c r="I25" s="160"/>
      <c r="J25" s="160"/>
    </row>
    <row r="26" spans="1:23" x14ac:dyDescent="0.2">
      <c r="A26" s="372" t="s">
        <v>265</v>
      </c>
      <c r="B26" s="162"/>
      <c r="C26" s="162"/>
      <c r="D26" s="162"/>
      <c r="E26" s="162"/>
      <c r="F26" s="162"/>
      <c r="G26" s="161"/>
      <c r="H26" s="161"/>
      <c r="I26" s="161"/>
      <c r="J26" s="161"/>
    </row>
    <row r="27" spans="1:23" x14ac:dyDescent="0.2">
      <c r="A27" s="372" t="s">
        <v>309</v>
      </c>
      <c r="B27" s="161"/>
      <c r="C27" s="161"/>
      <c r="D27" s="161"/>
      <c r="E27" s="161"/>
      <c r="F27" s="161"/>
      <c r="G27" s="161"/>
      <c r="H27" s="161"/>
      <c r="I27" s="161"/>
      <c r="J27" s="161"/>
    </row>
    <row r="28" spans="1:23" ht="12.75" customHeight="1" x14ac:dyDescent="0.2">
      <c r="A28" s="398"/>
      <c r="B28" s="161"/>
      <c r="C28" s="161"/>
      <c r="D28" s="161"/>
      <c r="E28" s="161"/>
      <c r="F28" s="161"/>
      <c r="G28" s="161"/>
      <c r="H28" s="161"/>
      <c r="I28" s="161"/>
      <c r="J28" s="161"/>
    </row>
  </sheetData>
  <sheetProtection algorithmName="SHA-512" hashValue="RJGqDlnkLDIGhvXeQ3ZQebXNfHejH3sn9kl7zpEys3/DBteJkQJoJQITIsqrCph4iTjE1MPjbZJFKUsR2DC0BQ==" saltValue="92AqgAmb3xXodNV5fiCnKw==" spinCount="100000" sheet="1" objects="1" scenarios="1" formatCells="0" formatColumns="0" formatRows="0"/>
  <mergeCells count="20">
    <mergeCell ref="A24:F24"/>
    <mergeCell ref="A12:B12"/>
    <mergeCell ref="A18:B18"/>
    <mergeCell ref="A13:B13"/>
    <mergeCell ref="A17:B17"/>
    <mergeCell ref="A19:B19"/>
    <mergeCell ref="A14:B14"/>
    <mergeCell ref="A15:B15"/>
    <mergeCell ref="A16:B16"/>
    <mergeCell ref="A11:B11"/>
    <mergeCell ref="D2:M2"/>
    <mergeCell ref="C3:C4"/>
    <mergeCell ref="A10:B10"/>
    <mergeCell ref="A2:C2"/>
    <mergeCell ref="A9:B9"/>
    <mergeCell ref="A3:B4"/>
    <mergeCell ref="A5:B5"/>
    <mergeCell ref="A6:B6"/>
    <mergeCell ref="A7:B7"/>
    <mergeCell ref="A8:B8"/>
  </mergeCells>
  <phoneticPr fontId="0" type="noConversion"/>
  <pageMargins left="0.70866141732283472" right="0.70866141732283472" top="0.74803149606299213" bottom="0.74803149606299213" header="0.31496062992125984" footer="0.31496062992125984"/>
  <pageSetup paperSize="9" scale="55" orientation="landscape" r:id="rId1"/>
  <headerFooter>
    <oddFooter>&amp;LL8_PB_O3_v1.1_20171222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WorkflowChangePath"><![CDATA[f7905e06-c13b-4949-980e-40d49d6baf25,4;f7905e06-c13b-4949-980e-40d49d6baf25,6;f7905e06-c13b-4949-980e-40d49d6baf25,8;f7905e06-c13b-4949-980e-40d49d6baf25,10;f7905e06-c13b-4949-980e-40d49d6baf25,12;f7905e06-c13b-4949-980e-40d49d6baf25,14;f7905e06-c13b-4949-980e-40d49d6baf25,16;f7905e06-c13b-4949-980e-40d49d6baf25,19;f7905e06-c13b-4949-980e-40d49d6baf25,21;f7905e06-c13b-4949-980e-40d49d6baf25,24;f7905e06-c13b-4949-980e-40d49d6baf25,27;f7905e06-c13b-4949-980e-40d49d6baf25,2;f7905e06-c13b-4949-980e-40d49d6baf25,10;f7905e06-c13b-4949-980e-40d49d6baf25,12;]]></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7D7FE-9B71-4742-94FF-0C3162C3A09B}">
  <ds:schemaRef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03C06F5-BE22-4660-ABAB-4A81D5C6C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6457EDE-BB91-481C-8BC0-CE033CE96B19}">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F3DCEEC7-21AD-436D-8B5A-3EB8E0AC63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 NASLOVNICA</vt:lpstr>
      <vt:lpstr> UPUTE KORISNICIMA</vt:lpstr>
      <vt:lpstr>OSNOVNI PODACI</vt:lpstr>
      <vt:lpstr>STRUKTURA I IZVORI ULAGANJA</vt:lpstr>
      <vt:lpstr>STRUKTURA PROIZVODNJE I USLUGA</vt:lpstr>
      <vt:lpstr>ZAPOSLENICI</vt:lpstr>
      <vt:lpstr>STRUKTURA TROŠKOVA</vt:lpstr>
      <vt:lpstr>PLAN PRODAJE - KOLIČINE</vt:lpstr>
      <vt:lpstr>PLAN PRODAJE - CIJENE</vt:lpstr>
      <vt:lpstr>STRUKTURA PRIHODA</vt:lpstr>
      <vt:lpstr>PRORAČUN AMORTIZACIJE</vt:lpstr>
      <vt:lpstr>Izračun potpore</vt:lpstr>
      <vt:lpstr>PRORAČUN KREDITNIH OBVEZA</vt:lpstr>
      <vt:lpstr>RAČUN DOBITI I GUBITKA</vt:lpstr>
      <vt:lpstr>KRITERIJ - FINANCIJSKI TOK</vt:lpstr>
      <vt:lpstr>KRITERIJ - EKONOMSKI TOK</vt:lpstr>
      <vt:lpstr>KRITERIJScenario_finacijski tok</vt:lpstr>
      <vt:lpstr>Sheet1</vt:lpstr>
      <vt:lpstr>' NASLOVNICA'!Print_Area</vt:lpstr>
      <vt:lpstr>'KRITERIJ - EKONOMSKI TOK'!Print_Area</vt:lpstr>
      <vt:lpstr>'KRITERIJScenario_finacijski tok'!Print_Area</vt:lpstr>
      <vt:lpstr>'OSNOVNI PODACI'!Print_Area</vt:lpstr>
      <vt:lpstr>'PLAN PRODAJE - CIJENE'!Print_Area</vt:lpstr>
      <vt:lpstr>'STRUKTURA I IZVORI ULAGANJA'!Print_Area</vt:lpstr>
      <vt:lpstr>'KRITERIJ - EKONOMSKI TOK'!Print_Titles</vt:lpstr>
      <vt:lpstr>'KRITERIJ - FINANCIJSKI TOK'!Print_Titles</vt:lpstr>
      <vt:lpstr>'KRITERIJScenario_finacijski tok'!Print_Titles</vt:lpstr>
      <vt:lpstr>'PLAN PRODAJE - CIJENE'!Print_Titles</vt:lpstr>
      <vt:lpstr>'PLAN PRODAJE - KOLIČINE'!Print_Titles</vt:lpstr>
      <vt:lpstr>'PRORAČUN AMORTIZACIJE'!Print_Titles</vt:lpstr>
      <vt:lpstr>'RAČUN DOBITI I GUBITKA'!Print_Titles</vt:lpstr>
      <vt:lpstr>'STRUKTURA TROŠKOVA'!Print_Titles</vt:lpstr>
      <vt:lpstr>ZAPOSLENICI!Print_Titles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Poslovni plan za Produktivna ulaganja u akvakulturu_tablični dio</dc:title>
  <dc:creator>bonoventure.nikolic@apprrr.hr</dc:creator>
  <cp:lastModifiedBy>marko.kranjcec</cp:lastModifiedBy>
  <cp:lastPrinted>2018-01-31T11:55:42Z</cp:lastPrinted>
  <dcterms:created xsi:type="dcterms:W3CDTF">2011-11-28T08:26:16Z</dcterms:created>
  <dcterms:modified xsi:type="dcterms:W3CDTF">2018-02-05T13:42:26Z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0x010100EA32AD1FF646D245AA7445C5A2052E12005871E2607625654CA2E4A0578F83E32F</vt:lpwstr>
  </property>
  <property fmtid="{D5CDD505-2E9C-101B-9397-08002B2CF9AE}" pid="3" name="WorkflowChangePath">
    <vt:lpwstr>f7905e06-c13b-4949-980e-40d49d6baf25,4;f7905e06-c13b-4949-980e-40d49d6baf25,6;f7905e06-c13b-4949-980e-40d49d6baf25,8;f7905e06-c13b-4949-980e-40d49d6baf25,10;f7905e06-c13b-4949-980e-40d49d6baf25,12;f7905e06-c13b-4949-980e-40d49d6baf25,14;f7905e06-c13b-4949</vt:lpwstr>
  </property>
  <property fmtid="{D5CDD505-2E9C-101B-9397-08002B2CF9AE}" pid="4" name="Šifra_verzija_datum">
    <vt:lpwstr>L8_PB_O3_v1.1_20171222</vt:lpwstr>
  </property>
  <property fmtid="{D5CDD505-2E9C-101B-9397-08002B2CF9AE}" pid="5" name="Kratica OJ (Pripremio) - 2017">
    <vt:lpwstr/>
  </property>
  <property fmtid="{D5CDD505-2E9C-101B-9397-08002B2CF9AE}" pid="6" name="Osobe koje ažuriraju PAP">
    <vt:lpwstr/>
  </property>
  <property fmtid="{D5CDD505-2E9C-101B-9397-08002B2CF9AE}" pid="7" name="Poveznice na druge procedure">
    <vt:lpwstr/>
  </property>
  <property fmtid="{D5CDD505-2E9C-101B-9397-08002B2CF9AE}" pid="8" name="Šifra prikaza procesa1">
    <vt:lpwstr/>
  </property>
  <property fmtid="{D5CDD505-2E9C-101B-9397-08002B2CF9AE}" pid="9" name="Naziv na engleskom jeziku">
    <vt:lpwstr/>
  </property>
  <property fmtid="{D5CDD505-2E9C-101B-9397-08002B2CF9AE}" pid="10" name="Poveznice na druge procedure - novo">
    <vt:lpwstr/>
  </property>
  <property fmtid="{D5CDD505-2E9C-101B-9397-08002B2CF9AE}" pid="11" name="Vrijedi od">
    <vt:lpwstr>2017-12-22T00:00:00Z</vt:lpwstr>
  </property>
  <property fmtid="{D5CDD505-2E9C-101B-9397-08002B2CF9AE}" pid="12" name="Šifra">
    <vt:lpwstr>L8_PB_O3</vt:lpwstr>
  </property>
  <property fmtid="{D5CDD505-2E9C-101B-9397-08002B2CF9AE}" pid="13" name="Prilog broj">
    <vt:lpwstr>Prilog II</vt:lpwstr>
  </property>
  <property fmtid="{D5CDD505-2E9C-101B-9397-08002B2CF9AE}" pid="14" name="Sektor/odjel/odgovorna osoba (Report)">
    <vt:lpwstr/>
  </property>
  <property fmtid="{D5CDD505-2E9C-101B-9397-08002B2CF9AE}" pid="15" name="Broj Naputka">
    <vt:lpwstr>227</vt:lpwstr>
  </property>
  <property fmtid="{D5CDD505-2E9C-101B-9397-08002B2CF9AE}" pid="16" name="Broj verzije">
    <vt:lpwstr>1.1</vt:lpwstr>
  </property>
  <property fmtid="{D5CDD505-2E9C-101B-9397-08002B2CF9AE}" pid="17" name="IconOverlay">
    <vt:lpwstr/>
  </property>
  <property fmtid="{D5CDD505-2E9C-101B-9397-08002B2CF9AE}" pid="18" name="Kratica OJ (Pripremio) - nova">
    <vt:lpwstr/>
  </property>
  <property fmtid="{D5CDD505-2E9C-101B-9397-08002B2CF9AE}" pid="19" name="Naziv prikaza procesa/landscape-a">
    <vt:lpwstr>22</vt:lpwstr>
  </property>
  <property fmtid="{D5CDD505-2E9C-101B-9397-08002B2CF9AE}" pid="20" name="TaxCatchAll">
    <vt:lpwstr/>
  </property>
  <property fmtid="{D5CDD505-2E9C-101B-9397-08002B2CF9AE}" pid="21" name="Šifra procedure1">
    <vt:lpwstr>L8_PB</vt:lpwstr>
  </property>
  <property fmtid="{D5CDD505-2E9C-101B-9397-08002B2CF9AE}" pid="22" name="Status verzije1">
    <vt:lpwstr>(1) Nacrt</vt:lpwstr>
  </property>
  <property fmtid="{D5CDD505-2E9C-101B-9397-08002B2CF9AE}" pid="23" name="Datum verzije">
    <vt:lpwstr>2017-12-22T00:00:00Z</vt:lpwstr>
  </property>
  <property fmtid="{D5CDD505-2E9C-101B-9397-08002B2CF9AE}" pid="24" name="Kratica OJ (Pripremio)">
    <vt:lpwstr/>
  </property>
  <property fmtid="{D5CDD505-2E9C-101B-9397-08002B2CF9AE}" pid="25" name="_docset_NoMedatataSyncRequired">
    <vt:lpwstr>False</vt:lpwstr>
  </property>
  <property fmtid="{D5CDD505-2E9C-101B-9397-08002B2CF9AE}" pid="26" name="Naziv sektora/službe - 2017">
    <vt:lpwstr/>
  </property>
  <property fmtid="{D5CDD505-2E9C-101B-9397-08002B2CF9AE}" pid="27" name="_dlc_DocId">
    <vt:lpwstr>VY2WPRCRYZME-5-10863</vt:lpwstr>
  </property>
  <property fmtid="{D5CDD505-2E9C-101B-9397-08002B2CF9AE}" pid="28" name="_dlc_DocIdItemGuid">
    <vt:lpwstr>bcb8a4c2-2f35-4b76-ac19-d14314dd7a3b</vt:lpwstr>
  </property>
  <property fmtid="{D5CDD505-2E9C-101B-9397-08002B2CF9AE}" pid="29" name="_dlc_DocIdUrl">
    <vt:lpwstr>http://sharepoint:8080/_layouts/DocIdRedir.aspx?ID=VY2WPRCRYZME-5-10863, VY2WPRCRYZME-5-10863</vt:lpwstr>
  </property>
  <property fmtid="{D5CDD505-2E9C-101B-9397-08002B2CF9AE}" pid="30" name="Kratica sektora/službe - 2017">
    <vt:lpwstr/>
  </property>
  <property fmtid="{D5CDD505-2E9C-101B-9397-08002B2CF9AE}" pid="31" name="Kratica OJ - nova">
    <vt:lpwstr/>
  </property>
  <property fmtid="{D5CDD505-2E9C-101B-9397-08002B2CF9AE}" pid="32" name="Kratica OJ1">
    <vt:lpwstr/>
  </property>
  <property fmtid="{D5CDD505-2E9C-101B-9397-08002B2CF9AE}" pid="33" name="Pripremio">
    <vt:lpwstr/>
  </property>
  <property fmtid="{D5CDD505-2E9C-101B-9397-08002B2CF9AE}" pid="34" name="Datum pripreme">
    <vt:lpwstr/>
  </property>
</Properties>
</file>