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pajac\Desktop\EAFRD_16.06.2017\"/>
    </mc:Choice>
  </mc:AlternateContent>
  <bookViews>
    <workbookView xWindow="480" yWindow="645" windowWidth="19440" windowHeight="9435"/>
  </bookViews>
  <sheets>
    <sheet name="Mjera 19" sheetId="1" r:id="rId1"/>
  </sheets>
  <definedNames>
    <definedName name="_xlnm._FilterDatabase" localSheetId="0" hidden="1">'Mjera 19'!$A$7:$G$60</definedName>
    <definedName name="_xlnm.Print_Titles" localSheetId="0">'Mjera 19'!$1:$7</definedName>
  </definedNames>
  <calcPr calcId="152511"/>
</workbook>
</file>

<file path=xl/calcChain.xml><?xml version="1.0" encoding="utf-8"?>
<calcChain xmlns="http://schemas.openxmlformats.org/spreadsheetml/2006/main">
  <c r="G20" i="1" l="1"/>
  <c r="G21" i="1" l="1"/>
  <c r="G18" i="1" l="1"/>
  <c r="G23" i="1"/>
  <c r="G33" i="1"/>
  <c r="G52" i="1"/>
  <c r="G24" i="1" l="1"/>
  <c r="G42" i="1"/>
  <c r="G47" i="1"/>
  <c r="G34" i="1"/>
  <c r="G46" i="1"/>
  <c r="G14" i="1" l="1"/>
  <c r="G51" i="1"/>
  <c r="G32" i="1"/>
  <c r="G38" i="1"/>
  <c r="G57" i="1"/>
  <c r="G25" i="1"/>
  <c r="G43" i="1" l="1"/>
  <c r="G49" i="1" l="1"/>
  <c r="G10" i="1"/>
  <c r="G19" i="1"/>
  <c r="G50" i="1"/>
  <c r="G15" i="1"/>
  <c r="G28" i="1"/>
  <c r="G55" i="1" l="1"/>
  <c r="G29" i="1"/>
  <c r="G16" i="1"/>
  <c r="G17" i="1"/>
  <c r="G58" i="1"/>
  <c r="G26" i="1" l="1"/>
  <c r="G13" i="1"/>
  <c r="G56" i="1"/>
  <c r="G48" i="1"/>
  <c r="G22" i="1"/>
  <c r="G59" i="1" l="1"/>
  <c r="G37" i="1" l="1"/>
  <c r="G45" i="1"/>
  <c r="G27" i="1"/>
  <c r="G41" i="1"/>
  <c r="G54" i="1"/>
  <c r="G31" i="1" l="1"/>
  <c r="G36" i="1"/>
  <c r="G44" i="1" l="1"/>
  <c r="G11" i="1"/>
  <c r="G12" i="1"/>
  <c r="G39" i="1"/>
  <c r="G35" i="1" l="1"/>
  <c r="G40" i="1" l="1"/>
  <c r="G53" i="1"/>
  <c r="G30" i="1" l="1"/>
  <c r="G60" i="1" l="1"/>
  <c r="F60" i="1" l="1"/>
</calcChain>
</file>

<file path=xl/sharedStrings.xml><?xml version="1.0" encoding="utf-8"?>
<sst xmlns="http://schemas.openxmlformats.org/spreadsheetml/2006/main" count="214" uniqueCount="137">
  <si>
    <t>Naziv korisnika</t>
  </si>
  <si>
    <t>Županija</t>
  </si>
  <si>
    <t>Ulaganje po ponudi</t>
  </si>
  <si>
    <t>Osječko-baranjska</t>
  </si>
  <si>
    <t>Požeško-slavonska</t>
  </si>
  <si>
    <t>Vukovarsko-srijemska</t>
  </si>
  <si>
    <t>Krapinsko-zagorska</t>
  </si>
  <si>
    <t>Sisačko-moslavačka</t>
  </si>
  <si>
    <t>Rd. Br.</t>
  </si>
  <si>
    <t>AGENCIJA ZA PLAĆANJA U POLJOPRIVREDI, RIBARSTVU I RURALNOM RAZVOJU</t>
  </si>
  <si>
    <t>Sektor za financije, Služba za izvještavanje</t>
  </si>
  <si>
    <t>Bjelovarsko-bilogorska</t>
  </si>
  <si>
    <t>Lokalna akcijska grupa 
Zeleni Bregi</t>
  </si>
  <si>
    <t>Lokalna akcijsla grupa 
Una</t>
  </si>
  <si>
    <t>Lokalna akcijska grupa
 "Međimurski doli i bregi"</t>
  </si>
  <si>
    <t>LOKALNA AKCIJSKA GRUPA „SJEVEROZAPAD“</t>
  </si>
  <si>
    <t>LOKALNA AKCIJSKA GRUPA „PRIGORJE“</t>
  </si>
  <si>
    <t>LAG „CETINSKA KRAJINA“</t>
  </si>
  <si>
    <t>LOKALNA AKCIJSKA GRUPA NERETVA</t>
  </si>
  <si>
    <t>LOKALNA AKCIJSKA GRUPA „KRKA“</t>
  </si>
  <si>
    <t>LOKALNA AKCIJSKA GRUPA „ZAGORJE-SUTLA“</t>
  </si>
  <si>
    <t>LAG BARANJA</t>
  </si>
  <si>
    <t>LOKALNA AKCIJSKA GRUPA „SREDIŠNJA ISTRA“</t>
  </si>
  <si>
    <t>LOKALNA AKCIJSKA GRUPA „SJEVERNA ISTRA“</t>
  </si>
  <si>
    <t>LOKALNA AKCIJSKA GRUPA „BRAČ“</t>
  </si>
  <si>
    <t>LAG SRIJEM</t>
  </si>
  <si>
    <t>LOKALNA AKCIJSKA GRUPA „ISTOČNA ISTRA“</t>
  </si>
  <si>
    <t>LOKALNA AKCIJSKA GRUPA „JUŽNA ISTRA“</t>
  </si>
  <si>
    <t>LOKALNA AKCIJSKA GRUPA „FRANKOPAN“</t>
  </si>
  <si>
    <t>LOKALNA AKCIJSKA GRUPA MURA - DRAVA</t>
  </si>
  <si>
    <t>LOKALNA AKCIJSKA GRUPA „VALLIS COLAPIS“</t>
  </si>
  <si>
    <t>LOKALNA AKCIJSKA GRUPA „KARAŠICA“</t>
  </si>
  <si>
    <t>LOKALNA AKCIJSKA GRUPA “BARUN TRENK“</t>
  </si>
  <si>
    <t>LAG POSAVINA</t>
  </si>
  <si>
    <t>LOKALNA AKCIJSKA GRUPA „ŠUMANOVCI“</t>
  </si>
  <si>
    <t>LOKALNA AKCIJSKA GRUPA „ZAPADNA SLAVONIJA“</t>
  </si>
  <si>
    <t>LOKALNA AKCIJSKA GRUPA „PAPUK“</t>
  </si>
  <si>
    <t>LOKALNA AKCIJSKA GRUPA „SAVA“</t>
  </si>
  <si>
    <t>LOKALNA AKCIJSKA GRUPA „PETROVA GORA“</t>
  </si>
  <si>
    <t>LOKALNA AKCIJSKA GRUPA „Marinianis“</t>
  </si>
  <si>
    <t>LOKALNA AKCIJSKA GRUPA „Virovitički prsten“</t>
  </si>
  <si>
    <t>LOKALNA AKCIJSKA GRUPA „VINODOL“</t>
  </si>
  <si>
    <t>LOKALNA AKCIJSKA GRUPA „PRIGORJE-ZAGORJE“</t>
  </si>
  <si>
    <t>LOKALNA AKCIJSKA GRUPA „SLAVONSKA RAVNICA“</t>
  </si>
  <si>
    <t>LOKALNA AKCIJSKA GRUPA „LAURA“</t>
  </si>
  <si>
    <t>LOKALNA AKCIJSKA GRUPA „BURA“</t>
  </si>
  <si>
    <t>LOKALNA AKCIJSKA GRUPA "BILOGORA - PAPUK"</t>
  </si>
  <si>
    <t>Izrada LRS i tekući troškovi</t>
  </si>
  <si>
    <t>Zagrebačka</t>
  </si>
  <si>
    <t>Zadarska</t>
  </si>
  <si>
    <t>Splitsko-dalmatinska</t>
  </si>
  <si>
    <t>Dubrovačko-neretvanska</t>
  </si>
  <si>
    <t>Virovitičko-podravska</t>
  </si>
  <si>
    <t>Primorsko-goranska</t>
  </si>
  <si>
    <t xml:space="preserve">Varaždinska </t>
  </si>
  <si>
    <t>Šibensko-kninska</t>
  </si>
  <si>
    <t>Istarska</t>
  </si>
  <si>
    <t xml:space="preserve">Međimurska </t>
  </si>
  <si>
    <t>Brodsko-posavska</t>
  </si>
  <si>
    <t>Varaždinska</t>
  </si>
  <si>
    <t>ODOBRENI I ISPLAĆENI KORISNICI ZA MJERU 19-POTPORA ZA LOKALNI RAZVOJ U SKLOPU INICIJATIVE LEADER (CLLD - lokalni razvoj pod vodstvom zajednice)</t>
  </si>
  <si>
    <t>PODMJERA 19.1. Pripremna potpora</t>
  </si>
  <si>
    <t>OPERACIJA 19.1.1.  Pripremna potpora</t>
  </si>
  <si>
    <t>LOKALNA AKCIJSKA GRUPA PODRAVINA</t>
  </si>
  <si>
    <t>LOKALNA AKCIJSKA GRUPA "KVARNERSKI OTOCI"</t>
  </si>
  <si>
    <t>LOKALNA AKCIJSKA GRUPA "LAG 5"</t>
  </si>
  <si>
    <t>LOKALNA AKCIJSKA GRUPA
 „ZAGORA“</t>
  </si>
  <si>
    <t>LOKALNA AKCIJSKA GRUPA
 „ZRINSKA GORA-TUROPOLJE“</t>
  </si>
  <si>
    <t>LOKALNA AKCIJSKA GRUPA
 „ADRION“</t>
  </si>
  <si>
    <t>LOKALNA AKCIJSKA GRUPA
 „MORE 249“</t>
  </si>
  <si>
    <t>LOKALNA AKCIJSKA GRUPA
 „IZVOR“</t>
  </si>
  <si>
    <t>LOKALNA AKCIJSKA GRUPA
 „MARETA“</t>
  </si>
  <si>
    <t>LOKALNA AKCIJSKA GRUPA
 „MOSLAVINA“</t>
  </si>
  <si>
    <t>Koprivničko-križevačka</t>
  </si>
  <si>
    <t xml:space="preserve">Izrada Lokalne razvojne strategije
 i tekući troškovi </t>
  </si>
  <si>
    <t>Ukupno</t>
  </si>
  <si>
    <t>LOKALNA AKCIJSKA 
GRUPA LIKA</t>
  </si>
  <si>
    <t>Ličko-senjska</t>
  </si>
  <si>
    <t>LOKALNA AKCIJSKA 
GRUPA „TERRA LIBURNA“</t>
  </si>
  <si>
    <t>LOKALNA AKCIJSKA 
GRUPA GORSKI KOTAR</t>
  </si>
  <si>
    <t>LOKALNA AKCIJSKA 
GRUPA ŠKOJI</t>
  </si>
  <si>
    <t>Vladimira Nazora 56, 49247 Zlatar Bistrica</t>
  </si>
  <si>
    <t>Sv. Mihovila 2, 44433 Majur</t>
  </si>
  <si>
    <t>Maršala Tita 60, 40305 Nedelišće</t>
  </si>
  <si>
    <t>Križevačka 4, 10340 Vrbovec</t>
  </si>
  <si>
    <t>Jasenska 2/B, 20355 Opuzen</t>
  </si>
  <si>
    <t>Put Petrovca 12, 21230 Sinj</t>
  </si>
  <si>
    <t>Zagorska Sela 39, 49296 Zagorska Sela</t>
  </si>
  <si>
    <t>Imre Nagya 2 , 31300 Beli Manastir</t>
  </si>
  <si>
    <t>Hrvatskih Pavlina 7, 42250 Lepoglava</t>
  </si>
  <si>
    <t>Nikole Tesle 12, 22320 Drniš</t>
  </si>
  <si>
    <t>154. brigade Hrvatske vojske 5, 52000 Pazin</t>
  </si>
  <si>
    <t>Istarska 2, 52460 Buje</t>
  </si>
  <si>
    <t>Rudarska 1, 52220 Labin</t>
  </si>
  <si>
    <t>Vijenac Ive Marinkovića 2, 47300 Ogulin</t>
  </si>
  <si>
    <t>Rade Končara 9, 40327 Donji Vidovec</t>
  </si>
  <si>
    <t>Trgovačka 5, 52215 Vodnjan</t>
  </si>
  <si>
    <t>Majstorska 13, 34334 Kaptol</t>
  </si>
  <si>
    <t>Put Jezerina 6, 21400 Supetar</t>
  </si>
  <si>
    <t>Matije Gupca 32, 31550 Valpovo</t>
  </si>
  <si>
    <t>Kurilovac 1, 47280 Ozalj</t>
  </si>
  <si>
    <t>Trg bana Josipa Jelačića 21, 33000 Virovitica</t>
  </si>
  <si>
    <t>Trg svetog Josipa 10, 33520 Slatina</t>
  </si>
  <si>
    <t>Matije Antuna Relkovića 9, 35400 Nova Gradiška</t>
  </si>
  <si>
    <t>Vladimira Nazora 8, 32257 Drenovci</t>
  </si>
  <si>
    <t>Stjepana Radića 117, 35253 Brodski Stupnik</t>
  </si>
  <si>
    <t>Braće Radića 28, 43226 Veliko Trojstvo</t>
  </si>
  <si>
    <t>Kralja Petra Svačića 4, 44410 Gvozd</t>
  </si>
  <si>
    <t>Nova ulica 10, 10290 Zaprešić</t>
  </si>
  <si>
    <t>Kralja Zvonimira 29, 33515 Orahovica</t>
  </si>
  <si>
    <t>Trg bana Josipa Jelačića 1, 43 290 Grubišno Polje</t>
  </si>
  <si>
    <t>Petra Zoranića 61, 23243 Jasenice</t>
  </si>
  <si>
    <t>Šetalište kneza Branimira 2, 23210 Biograd na Moru</t>
  </si>
  <si>
    <t>Trg dr. Franje Tuđmana 1, 35210 Vrpolje</t>
  </si>
  <si>
    <t>Antuna Mihanovića 3, 42220 Novi Marof</t>
  </si>
  <si>
    <t>Bribir 46 A, 51253 Bribir</t>
  </si>
  <si>
    <t>Gospodarska ulica 0, 32237 Lovas</t>
  </si>
  <si>
    <t>Basaričekova 8, 48 350 Đurđevac</t>
  </si>
  <si>
    <t>Vršanska 14, 51500 Krk</t>
  </si>
  <si>
    <t>Zrinsko-Frankopanska 2,  Orebić</t>
  </si>
  <si>
    <t>ULICA MATICE HRVATSKE 11, 21204 Dugopolje</t>
  </si>
  <si>
    <t>Trg dr. Franje Tuđmana 10/2, 44 250 Petrinja</t>
  </si>
  <si>
    <t>Ulica kralja Petra Krešimira IV br. 7a, 21300 Makarska</t>
  </si>
  <si>
    <t>Obala Juričev Ive Cota 9, Vodice 22 211</t>
  </si>
  <si>
    <t>Vladimira Nazora 1, 42230 Ludbreg</t>
  </si>
  <si>
    <t>Trg hrvatske nezavisnosti 1, Preko</t>
  </si>
  <si>
    <t>Tržna 8, 44320 Kutina</t>
  </si>
  <si>
    <t>Budačka 12, 53 000 Gospić</t>
  </si>
  <si>
    <t>Rukavac 61                      51211 RUKAVAC</t>
  </si>
  <si>
    <t>Šetalište Golubinjak 6, 51 316 Lokve</t>
  </si>
  <si>
    <t>Vicka Butorovića 4, 21 450 Hvar</t>
  </si>
  <si>
    <t>Iznos odobrene potpore (HRK)</t>
  </si>
  <si>
    <t>Iznos isplaćene potpore (HRK)</t>
  </si>
  <si>
    <t>Sjedište</t>
  </si>
  <si>
    <t>LOKALNA AKCIJSKA GRUPA „SJEVERNA BILOGORA“</t>
  </si>
  <si>
    <t xml:space="preserve">Karlovačka </t>
  </si>
  <si>
    <t>Zagreb, 16.06.2017.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</si>
</sst>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/>
    </xf>
    <xf numFmtId="0" fontId="0" fillId="4" borderId="17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4" fontId="0" fillId="4" borderId="9" xfId="0" applyNumberForma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0" fillId="4" borderId="1" xfId="0" applyFont="1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4" fontId="0" fillId="4" borderId="3" xfId="0" applyNumberFormat="1" applyFont="1" applyFill="1" applyBorder="1" applyAlignment="1">
      <alignment vertical="center"/>
    </xf>
    <xf numFmtId="4" fontId="0" fillId="4" borderId="0" xfId="0" applyNumberFormat="1" applyFill="1" applyAlignment="1">
      <alignment vertical="center"/>
    </xf>
    <xf numFmtId="0" fontId="8" fillId="4" borderId="0" xfId="0" applyFont="1" applyFill="1" applyAlignment="1">
      <alignment vertical="center"/>
    </xf>
    <xf numFmtId="4" fontId="6" fillId="3" borderId="19" xfId="0" applyNumberFormat="1" applyFont="1" applyFill="1" applyBorder="1" applyAlignment="1">
      <alignment vertical="center"/>
    </xf>
    <xf numFmtId="4" fontId="6" fillId="3" borderId="18" xfId="0" applyNumberFormat="1" applyFont="1" applyFill="1" applyBorder="1" applyAlignment="1">
      <alignment vertical="center"/>
    </xf>
    <xf numFmtId="4" fontId="0" fillId="4" borderId="3" xfId="0" applyNumberForma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" fontId="0" fillId="0" borderId="3" xfId="0" applyNumberFormat="1" applyFill="1" applyBorder="1" applyAlignment="1">
      <alignment vertical="center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11"/>
  <sheetViews>
    <sheetView tabSelected="1" zoomScaleNormal="100" workbookViewId="0">
      <pane ySplit="7" topLeftCell="A8" activePane="bottomLeft" state="frozen"/>
      <selection pane="bottomLeft" activeCell="I20" sqref="I20"/>
    </sheetView>
  </sheetViews>
  <sheetFormatPr defaultRowHeight="15" x14ac:dyDescent="0.25"/>
  <cols>
    <col min="1" max="1" width="7.42578125" style="8" customWidth="1"/>
    <col min="2" max="2" width="21.140625" style="8" customWidth="1"/>
    <col min="3" max="3" width="14.42578125" style="8" customWidth="1"/>
    <col min="4" max="4" width="21.28515625" style="8" customWidth="1"/>
    <col min="5" max="5" width="34.85546875" style="8" customWidth="1"/>
    <col min="6" max="6" width="16.5703125" style="9" customWidth="1"/>
    <col min="7" max="7" width="15.28515625" style="9" customWidth="1"/>
    <col min="8" max="8" width="36.140625" style="31" customWidth="1"/>
    <col min="9" max="9" width="18.28515625" style="30" customWidth="1"/>
    <col min="10" max="10" width="17.7109375" style="8" customWidth="1"/>
    <col min="11" max="11" width="14" style="8" customWidth="1"/>
    <col min="12" max="16384" width="9.140625" style="8"/>
  </cols>
  <sheetData>
    <row r="1" spans="1:67" ht="15.75" x14ac:dyDescent="0.25">
      <c r="A1" s="1" t="s">
        <v>9</v>
      </c>
    </row>
    <row r="2" spans="1:67" ht="15.75" x14ac:dyDescent="0.25">
      <c r="A2" s="1" t="s">
        <v>10</v>
      </c>
    </row>
    <row r="3" spans="1:67" ht="15.75" x14ac:dyDescent="0.25">
      <c r="A3" s="2" t="s">
        <v>136</v>
      </c>
    </row>
    <row r="4" spans="1:67" ht="15.75" x14ac:dyDescent="0.25">
      <c r="A4" s="2"/>
    </row>
    <row r="5" spans="1:67" ht="45" customHeight="1" x14ac:dyDescent="0.25">
      <c r="A5" s="35" t="s">
        <v>60</v>
      </c>
      <c r="B5" s="35"/>
      <c r="C5" s="35"/>
      <c r="D5" s="35"/>
      <c r="E5" s="35"/>
      <c r="F5" s="35"/>
      <c r="G5" s="35"/>
      <c r="I5" s="8"/>
    </row>
    <row r="6" spans="1:67" ht="15.75" thickBot="1" x14ac:dyDescent="0.3">
      <c r="I6" s="8"/>
    </row>
    <row r="7" spans="1:67" ht="60" customHeight="1" thickBot="1" x14ac:dyDescent="0.3">
      <c r="A7" s="10" t="s">
        <v>8</v>
      </c>
      <c r="B7" s="3" t="s">
        <v>0</v>
      </c>
      <c r="C7" s="3" t="s">
        <v>1</v>
      </c>
      <c r="D7" s="3" t="s">
        <v>133</v>
      </c>
      <c r="E7" s="3" t="s">
        <v>2</v>
      </c>
      <c r="F7" s="4" t="s">
        <v>131</v>
      </c>
      <c r="G7" s="5" t="s">
        <v>132</v>
      </c>
      <c r="I7" s="8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29.25" customHeight="1" x14ac:dyDescent="0.25">
      <c r="A8" s="39" t="s">
        <v>61</v>
      </c>
      <c r="B8" s="40"/>
      <c r="C8" s="40"/>
      <c r="D8" s="40"/>
      <c r="E8" s="40"/>
      <c r="F8" s="40"/>
      <c r="G8" s="41"/>
      <c r="I8" s="8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27" customHeight="1" thickBot="1" x14ac:dyDescent="0.3">
      <c r="A9" s="36" t="s">
        <v>62</v>
      </c>
      <c r="B9" s="37"/>
      <c r="C9" s="37"/>
      <c r="D9" s="37"/>
      <c r="E9" s="37"/>
      <c r="F9" s="37"/>
      <c r="G9" s="38"/>
      <c r="I9" s="8"/>
    </row>
    <row r="10" spans="1:67" ht="39" customHeight="1" x14ac:dyDescent="0.25">
      <c r="A10" s="12">
        <v>1</v>
      </c>
      <c r="B10" s="13" t="s">
        <v>12</v>
      </c>
      <c r="C10" s="13" t="s">
        <v>6</v>
      </c>
      <c r="D10" s="14" t="s">
        <v>81</v>
      </c>
      <c r="E10" s="15" t="s">
        <v>47</v>
      </c>
      <c r="F10" s="16">
        <v>758870</v>
      </c>
      <c r="G10" s="18">
        <f>20157.38+104191.73+383660.72+98232.89+104029.53</f>
        <v>710272.25</v>
      </c>
      <c r="H10" s="8"/>
      <c r="I10" s="8"/>
    </row>
    <row r="11" spans="1:67" ht="49.5" customHeight="1" x14ac:dyDescent="0.25">
      <c r="A11" s="12">
        <v>2</v>
      </c>
      <c r="B11" s="13" t="s">
        <v>13</v>
      </c>
      <c r="C11" s="13" t="s">
        <v>7</v>
      </c>
      <c r="D11" s="17" t="s">
        <v>82</v>
      </c>
      <c r="E11" s="15" t="s">
        <v>47</v>
      </c>
      <c r="F11" s="16">
        <v>265604.5</v>
      </c>
      <c r="G11" s="18">
        <f>21829.22+48736.2+129194.56+11088.46+10226.97</f>
        <v>221075.40999999997</v>
      </c>
      <c r="H11" s="8"/>
      <c r="I11" s="8"/>
    </row>
    <row r="12" spans="1:67" ht="45" x14ac:dyDescent="0.25">
      <c r="A12" s="12">
        <v>3</v>
      </c>
      <c r="B12" s="13" t="s">
        <v>14</v>
      </c>
      <c r="C12" s="13" t="s">
        <v>57</v>
      </c>
      <c r="D12" s="17" t="s">
        <v>83</v>
      </c>
      <c r="E12" s="15" t="s">
        <v>47</v>
      </c>
      <c r="F12" s="16">
        <v>371846.3</v>
      </c>
      <c r="G12" s="18">
        <f>40268.75+79374.21+187551.96+38039.79+26611.59</f>
        <v>371846.3</v>
      </c>
      <c r="H12" s="8"/>
      <c r="I12" s="8"/>
    </row>
    <row r="13" spans="1:67" ht="47.25" x14ac:dyDescent="0.25">
      <c r="A13" s="12">
        <v>4</v>
      </c>
      <c r="B13" s="6" t="s">
        <v>15</v>
      </c>
      <c r="C13" s="13" t="s">
        <v>54</v>
      </c>
      <c r="D13" s="17" t="s">
        <v>89</v>
      </c>
      <c r="E13" s="15" t="s">
        <v>47</v>
      </c>
      <c r="F13" s="16">
        <v>318725.40000000002</v>
      </c>
      <c r="G13" s="29">
        <f>235057.17+83668.23</f>
        <v>318725.40000000002</v>
      </c>
      <c r="H13" s="8"/>
      <c r="I13" s="8"/>
    </row>
    <row r="14" spans="1:67" ht="31.5" x14ac:dyDescent="0.25">
      <c r="A14" s="12">
        <v>5</v>
      </c>
      <c r="B14" s="6" t="s">
        <v>16</v>
      </c>
      <c r="C14" s="13" t="s">
        <v>48</v>
      </c>
      <c r="D14" s="17" t="s">
        <v>84</v>
      </c>
      <c r="E14" s="15" t="s">
        <v>47</v>
      </c>
      <c r="F14" s="16">
        <v>551910.97</v>
      </c>
      <c r="G14" s="34">
        <f>182945.16+174583.7+142035.23</f>
        <v>499564.08999999997</v>
      </c>
      <c r="H14" s="8"/>
      <c r="I14" s="8"/>
    </row>
    <row r="15" spans="1:67" ht="31.5" x14ac:dyDescent="0.25">
      <c r="A15" s="12">
        <v>6</v>
      </c>
      <c r="B15" s="6" t="s">
        <v>17</v>
      </c>
      <c r="C15" s="13" t="s">
        <v>50</v>
      </c>
      <c r="D15" s="17" t="s">
        <v>86</v>
      </c>
      <c r="E15" s="15" t="s">
        <v>47</v>
      </c>
      <c r="F15" s="16">
        <v>212483.6</v>
      </c>
      <c r="G15" s="18">
        <f>81886.43+113941.53+16655.64</f>
        <v>212483.59999999998</v>
      </c>
      <c r="H15" s="8"/>
      <c r="I15" s="8"/>
    </row>
    <row r="16" spans="1:67" ht="31.5" x14ac:dyDescent="0.25">
      <c r="A16" s="12">
        <v>7</v>
      </c>
      <c r="B16" s="6" t="s">
        <v>18</v>
      </c>
      <c r="C16" s="13" t="s">
        <v>51</v>
      </c>
      <c r="D16" s="17" t="s">
        <v>85</v>
      </c>
      <c r="E16" s="15" t="s">
        <v>47</v>
      </c>
      <c r="F16" s="16">
        <v>318725.40000000002</v>
      </c>
      <c r="G16" s="18">
        <f>184131.9+66465.76</f>
        <v>250597.65999999997</v>
      </c>
      <c r="H16" s="8"/>
      <c r="I16" s="8"/>
    </row>
    <row r="17" spans="1:11" ht="31.5" x14ac:dyDescent="0.25">
      <c r="A17" s="12">
        <v>8</v>
      </c>
      <c r="B17" s="6" t="s">
        <v>19</v>
      </c>
      <c r="C17" s="13" t="s">
        <v>55</v>
      </c>
      <c r="D17" s="17" t="s">
        <v>90</v>
      </c>
      <c r="E17" s="15" t="s">
        <v>47</v>
      </c>
      <c r="F17" s="16">
        <v>212287.6</v>
      </c>
      <c r="G17" s="18">
        <f>21617.63+44037.81+128550.03+8387.01+9695.12</f>
        <v>212287.6</v>
      </c>
      <c r="H17" s="8"/>
      <c r="I17" s="8"/>
    </row>
    <row r="18" spans="1:11" ht="47.25" x14ac:dyDescent="0.25">
      <c r="A18" s="12">
        <v>9</v>
      </c>
      <c r="B18" s="6" t="s">
        <v>20</v>
      </c>
      <c r="C18" s="13" t="s">
        <v>6</v>
      </c>
      <c r="D18" s="17" t="s">
        <v>87</v>
      </c>
      <c r="E18" s="15" t="s">
        <v>47</v>
      </c>
      <c r="F18" s="16">
        <v>482922.1</v>
      </c>
      <c r="G18" s="18">
        <f>87927.37+238033.6+58675.16+94523.06</f>
        <v>479159.19</v>
      </c>
      <c r="I18" s="8"/>
    </row>
    <row r="19" spans="1:11" ht="41.25" customHeight="1" x14ac:dyDescent="0.25">
      <c r="A19" s="12">
        <v>10</v>
      </c>
      <c r="B19" s="6" t="s">
        <v>21</v>
      </c>
      <c r="C19" s="13" t="s">
        <v>3</v>
      </c>
      <c r="D19" s="17" t="s">
        <v>88</v>
      </c>
      <c r="E19" s="15" t="s">
        <v>47</v>
      </c>
      <c r="F19" s="16">
        <v>318725.40000000002</v>
      </c>
      <c r="G19" s="18">
        <f>73646.11+118601.62+97011.53+26338.12+3127.88</f>
        <v>318725.26</v>
      </c>
      <c r="I19" s="8"/>
    </row>
    <row r="20" spans="1:11" ht="47.25" x14ac:dyDescent="0.25">
      <c r="A20" s="12">
        <v>11</v>
      </c>
      <c r="B20" s="7" t="s">
        <v>22</v>
      </c>
      <c r="C20" s="13" t="s">
        <v>56</v>
      </c>
      <c r="D20" s="17" t="s">
        <v>91</v>
      </c>
      <c r="E20" s="15" t="s">
        <v>47</v>
      </c>
      <c r="F20" s="16">
        <v>371503.3</v>
      </c>
      <c r="G20" s="46">
        <f>109748.18+74576.33+164922.24+13517.79</f>
        <v>362764.54</v>
      </c>
      <c r="I20" s="8"/>
    </row>
    <row r="21" spans="1:11" ht="47.25" x14ac:dyDescent="0.25">
      <c r="A21" s="12">
        <v>12</v>
      </c>
      <c r="B21" s="6" t="s">
        <v>23</v>
      </c>
      <c r="C21" s="13" t="s">
        <v>56</v>
      </c>
      <c r="D21" s="17" t="s">
        <v>92</v>
      </c>
      <c r="E21" s="15" t="s">
        <v>47</v>
      </c>
      <c r="F21" s="16">
        <v>482922.09</v>
      </c>
      <c r="G21" s="18">
        <f>82922.59+309388.93</f>
        <v>392311.52</v>
      </c>
      <c r="I21" s="8"/>
    </row>
    <row r="22" spans="1:11" ht="31.5" x14ac:dyDescent="0.25">
      <c r="A22" s="12">
        <v>13</v>
      </c>
      <c r="B22" s="6" t="s">
        <v>24</v>
      </c>
      <c r="C22" s="13" t="s">
        <v>50</v>
      </c>
      <c r="D22" s="17" t="s">
        <v>98</v>
      </c>
      <c r="E22" s="15" t="s">
        <v>47</v>
      </c>
      <c r="F22" s="16">
        <v>344380.72</v>
      </c>
      <c r="G22" s="18">
        <f>22915.85+44472.14+197966.05+41886.66</f>
        <v>307240.69999999995</v>
      </c>
      <c r="I22" s="8"/>
    </row>
    <row r="23" spans="1:11" ht="31.5" customHeight="1" x14ac:dyDescent="0.25">
      <c r="A23" s="12">
        <v>14</v>
      </c>
      <c r="B23" s="6" t="s">
        <v>25</v>
      </c>
      <c r="C23" s="13" t="s">
        <v>5</v>
      </c>
      <c r="D23" s="17" t="s">
        <v>116</v>
      </c>
      <c r="E23" s="15" t="s">
        <v>47</v>
      </c>
      <c r="F23" s="16">
        <v>371238.7</v>
      </c>
      <c r="G23" s="18">
        <f>66126.12+136823.15+102909.54+12402.87+42873.68</f>
        <v>361135.35999999999</v>
      </c>
      <c r="I23" s="8"/>
    </row>
    <row r="24" spans="1:11" ht="47.25" x14ac:dyDescent="0.25">
      <c r="A24" s="12">
        <v>15</v>
      </c>
      <c r="B24" s="6" t="s">
        <v>26</v>
      </c>
      <c r="C24" s="13" t="s">
        <v>56</v>
      </c>
      <c r="D24" s="17" t="s">
        <v>93</v>
      </c>
      <c r="E24" s="15" t="s">
        <v>47</v>
      </c>
      <c r="F24" s="16">
        <v>318725.40000000002</v>
      </c>
      <c r="G24" s="18">
        <f>67764.57+107398.93+104125.61+17237.38+22082.05</f>
        <v>318608.53999999998</v>
      </c>
      <c r="I24" s="8"/>
    </row>
    <row r="25" spans="1:11" ht="47.25" x14ac:dyDescent="0.25">
      <c r="A25" s="12">
        <v>16</v>
      </c>
      <c r="B25" s="6" t="s">
        <v>27</v>
      </c>
      <c r="C25" s="13" t="s">
        <v>56</v>
      </c>
      <c r="D25" s="17" t="s">
        <v>96</v>
      </c>
      <c r="E25" s="15" t="s">
        <v>47</v>
      </c>
      <c r="F25" s="16">
        <v>371846.3</v>
      </c>
      <c r="G25" s="18">
        <f>269879.41+101208.58</f>
        <v>371087.99</v>
      </c>
      <c r="I25" s="9"/>
      <c r="J25" s="9"/>
      <c r="K25" s="9"/>
    </row>
    <row r="26" spans="1:11" ht="47.25" x14ac:dyDescent="0.25">
      <c r="A26" s="12">
        <v>17</v>
      </c>
      <c r="B26" s="6" t="s">
        <v>28</v>
      </c>
      <c r="C26" s="13" t="s">
        <v>135</v>
      </c>
      <c r="D26" s="17" t="s">
        <v>94</v>
      </c>
      <c r="E26" s="15" t="s">
        <v>47</v>
      </c>
      <c r="F26" s="16">
        <v>371846.3</v>
      </c>
      <c r="G26" s="18">
        <f>53456.92+58699.75+174917.67+68983.04+14422.88</f>
        <v>370480.26</v>
      </c>
      <c r="I26" s="9"/>
      <c r="J26" s="9"/>
      <c r="K26" s="9"/>
    </row>
    <row r="27" spans="1:11" ht="47.25" x14ac:dyDescent="0.25">
      <c r="A27" s="12">
        <v>18</v>
      </c>
      <c r="B27" s="6" t="s">
        <v>29</v>
      </c>
      <c r="C27" s="13" t="s">
        <v>57</v>
      </c>
      <c r="D27" s="17" t="s">
        <v>95</v>
      </c>
      <c r="E27" s="15" t="s">
        <v>47</v>
      </c>
      <c r="F27" s="16">
        <v>318725.40000000002</v>
      </c>
      <c r="G27" s="18">
        <f>70111+121880.13+116927.92</f>
        <v>308919.05</v>
      </c>
      <c r="I27" s="9"/>
      <c r="J27" s="9"/>
      <c r="K27" s="9"/>
    </row>
    <row r="28" spans="1:11" ht="47.25" x14ac:dyDescent="0.25">
      <c r="A28" s="12">
        <v>19</v>
      </c>
      <c r="B28" s="6" t="s">
        <v>30</v>
      </c>
      <c r="C28" s="13" t="s">
        <v>135</v>
      </c>
      <c r="D28" s="17" t="s">
        <v>100</v>
      </c>
      <c r="E28" s="15" t="s">
        <v>47</v>
      </c>
      <c r="F28" s="16">
        <v>371846.3</v>
      </c>
      <c r="G28" s="18">
        <f>120975.9+101378.72+83521.06+30112.55+30207.11</f>
        <v>366195.33999999997</v>
      </c>
      <c r="I28" s="9"/>
      <c r="J28" s="9"/>
      <c r="K28" s="9"/>
    </row>
    <row r="29" spans="1:11" ht="31.5" x14ac:dyDescent="0.25">
      <c r="A29" s="12">
        <v>20</v>
      </c>
      <c r="B29" s="6" t="s">
        <v>31</v>
      </c>
      <c r="C29" s="13" t="s">
        <v>3</v>
      </c>
      <c r="D29" s="17" t="s">
        <v>99</v>
      </c>
      <c r="E29" s="15" t="s">
        <v>47</v>
      </c>
      <c r="F29" s="16">
        <v>531209</v>
      </c>
      <c r="G29" s="18">
        <f>59017.59+95848.8+154838.54+33948.23+76273.33</f>
        <v>419926.49000000005</v>
      </c>
      <c r="I29" s="9"/>
      <c r="J29" s="9"/>
      <c r="K29" s="9"/>
    </row>
    <row r="30" spans="1:11" ht="47.25" x14ac:dyDescent="0.25">
      <c r="A30" s="12">
        <v>21</v>
      </c>
      <c r="B30" s="6" t="s">
        <v>32</v>
      </c>
      <c r="C30" s="13" t="s">
        <v>4</v>
      </c>
      <c r="D30" s="17" t="s">
        <v>97</v>
      </c>
      <c r="E30" s="15" t="s">
        <v>47</v>
      </c>
      <c r="F30" s="16">
        <v>318725.40000000002</v>
      </c>
      <c r="G30" s="18">
        <f>146925.73+112923.72</f>
        <v>259849.45</v>
      </c>
      <c r="I30" s="9"/>
      <c r="J30" s="9"/>
      <c r="K30" s="9"/>
    </row>
    <row r="31" spans="1:11" ht="32.25" customHeight="1" x14ac:dyDescent="0.25">
      <c r="A31" s="12">
        <v>22</v>
      </c>
      <c r="B31" s="6" t="s">
        <v>33</v>
      </c>
      <c r="C31" s="13" t="s">
        <v>58</v>
      </c>
      <c r="D31" s="17" t="s">
        <v>105</v>
      </c>
      <c r="E31" s="15" t="s">
        <v>47</v>
      </c>
      <c r="F31" s="16">
        <v>318725.40000000002</v>
      </c>
      <c r="G31" s="18">
        <f>87259.97+125303.07+95516.57+7573.57+3072.22</f>
        <v>318725.39999999997</v>
      </c>
      <c r="I31" s="8"/>
    </row>
    <row r="32" spans="1:11" ht="47.25" x14ac:dyDescent="0.25">
      <c r="A32" s="12">
        <v>23</v>
      </c>
      <c r="B32" s="6" t="s">
        <v>34</v>
      </c>
      <c r="C32" s="13" t="s">
        <v>5</v>
      </c>
      <c r="D32" s="17" t="s">
        <v>104</v>
      </c>
      <c r="E32" s="15" t="s">
        <v>47</v>
      </c>
      <c r="F32" s="16">
        <v>212483.6</v>
      </c>
      <c r="G32" s="18">
        <f>71561.03+73317.37+53542.43+5663.05+8329.72</f>
        <v>212413.59999999998</v>
      </c>
      <c r="I32" s="8"/>
    </row>
    <row r="33" spans="1:11" ht="45" x14ac:dyDescent="0.25">
      <c r="A33" s="12">
        <v>24</v>
      </c>
      <c r="B33" s="17" t="s">
        <v>35</v>
      </c>
      <c r="C33" s="13" t="s">
        <v>58</v>
      </c>
      <c r="D33" s="17" t="s">
        <v>103</v>
      </c>
      <c r="E33" s="15" t="s">
        <v>47</v>
      </c>
      <c r="F33" s="16">
        <v>371846.3</v>
      </c>
      <c r="G33" s="18">
        <f>61110.73+62982.33+208080.81+31634.16+8038.27</f>
        <v>371846.3</v>
      </c>
      <c r="I33" s="8"/>
    </row>
    <row r="34" spans="1:11" ht="30" x14ac:dyDescent="0.25">
      <c r="A34" s="12">
        <v>25</v>
      </c>
      <c r="B34" s="17" t="s">
        <v>36</v>
      </c>
      <c r="C34" s="13" t="s">
        <v>52</v>
      </c>
      <c r="D34" s="19" t="s">
        <v>109</v>
      </c>
      <c r="E34" s="15" t="s">
        <v>47</v>
      </c>
      <c r="F34" s="16">
        <v>265359.5</v>
      </c>
      <c r="G34" s="18">
        <f>38625.13+73012+69466.21+16435.89+56995.42</f>
        <v>254534.65000000002</v>
      </c>
      <c r="I34" s="8"/>
    </row>
    <row r="35" spans="1:11" ht="30" x14ac:dyDescent="0.25">
      <c r="A35" s="12">
        <v>26</v>
      </c>
      <c r="B35" s="17" t="s">
        <v>37</v>
      </c>
      <c r="C35" s="13" t="s">
        <v>48</v>
      </c>
      <c r="D35" s="17" t="s">
        <v>108</v>
      </c>
      <c r="E35" s="15" t="s">
        <v>47</v>
      </c>
      <c r="F35" s="16">
        <v>551910.97</v>
      </c>
      <c r="G35" s="18">
        <f>195135.41+230769.52</f>
        <v>425904.93</v>
      </c>
      <c r="I35" s="8"/>
    </row>
    <row r="36" spans="1:11" ht="45" x14ac:dyDescent="0.25">
      <c r="A36" s="12">
        <v>27</v>
      </c>
      <c r="B36" s="17" t="s">
        <v>38</v>
      </c>
      <c r="C36" s="13" t="s">
        <v>7</v>
      </c>
      <c r="D36" s="19" t="s">
        <v>107</v>
      </c>
      <c r="E36" s="15" t="s">
        <v>47</v>
      </c>
      <c r="F36" s="16">
        <v>265604.5</v>
      </c>
      <c r="G36" s="18">
        <f>47140.65+74391.97+61829.25+69900.1</f>
        <v>253261.97</v>
      </c>
      <c r="I36" s="8"/>
    </row>
    <row r="37" spans="1:11" ht="45" x14ac:dyDescent="0.25">
      <c r="A37" s="12">
        <v>28</v>
      </c>
      <c r="B37" s="17" t="s">
        <v>134</v>
      </c>
      <c r="C37" s="13" t="s">
        <v>11</v>
      </c>
      <c r="D37" s="17" t="s">
        <v>106</v>
      </c>
      <c r="E37" s="15" t="s">
        <v>47</v>
      </c>
      <c r="F37" s="16">
        <v>413933.22</v>
      </c>
      <c r="G37" s="18">
        <f>90299.91+143056.99+98382.62+82193.7</f>
        <v>413933.22000000003</v>
      </c>
      <c r="I37" s="8"/>
    </row>
    <row r="38" spans="1:11" ht="30" x14ac:dyDescent="0.25">
      <c r="A38" s="12">
        <v>29</v>
      </c>
      <c r="B38" s="17" t="s">
        <v>39</v>
      </c>
      <c r="C38" s="13" t="s">
        <v>52</v>
      </c>
      <c r="D38" s="17" t="s">
        <v>102</v>
      </c>
      <c r="E38" s="15" t="s">
        <v>47</v>
      </c>
      <c r="F38" s="16">
        <v>318725.40000000002</v>
      </c>
      <c r="G38" s="18">
        <f>142019.51+68986.7+89445.82</f>
        <v>300452.03000000003</v>
      </c>
      <c r="I38" s="8"/>
    </row>
    <row r="39" spans="1:11" ht="45" x14ac:dyDescent="0.25">
      <c r="A39" s="12">
        <v>30</v>
      </c>
      <c r="B39" s="17" t="s">
        <v>40</v>
      </c>
      <c r="C39" s="13" t="s">
        <v>52</v>
      </c>
      <c r="D39" s="17" t="s">
        <v>101</v>
      </c>
      <c r="E39" s="15" t="s">
        <v>47</v>
      </c>
      <c r="F39" s="16">
        <v>318725.40000000002</v>
      </c>
      <c r="G39" s="18">
        <f>148300.26+84596.83+79526.81</f>
        <v>312423.90000000002</v>
      </c>
      <c r="I39" s="8"/>
    </row>
    <row r="40" spans="1:11" ht="30" x14ac:dyDescent="0.25">
      <c r="A40" s="12">
        <v>31</v>
      </c>
      <c r="B40" s="17" t="s">
        <v>41</v>
      </c>
      <c r="C40" s="13" t="s">
        <v>53</v>
      </c>
      <c r="D40" s="17" t="s">
        <v>115</v>
      </c>
      <c r="E40" s="15" t="s">
        <v>47</v>
      </c>
      <c r="F40" s="16">
        <v>318725.40000000002</v>
      </c>
      <c r="G40" s="18">
        <f>52016.82+104872.21+153286.7+8549.67</f>
        <v>318725.39999999997</v>
      </c>
      <c r="I40" s="8"/>
    </row>
    <row r="41" spans="1:11" ht="45" x14ac:dyDescent="0.25">
      <c r="A41" s="12">
        <v>32</v>
      </c>
      <c r="B41" s="17" t="s">
        <v>42</v>
      </c>
      <c r="C41" s="13" t="s">
        <v>59</v>
      </c>
      <c r="D41" s="17" t="s">
        <v>114</v>
      </c>
      <c r="E41" s="15" t="s">
        <v>47</v>
      </c>
      <c r="F41" s="16">
        <v>265604.5</v>
      </c>
      <c r="G41" s="18">
        <f>192+117857.15+71658.92+30462.37+38797.52</f>
        <v>258967.96</v>
      </c>
      <c r="I41" s="8"/>
    </row>
    <row r="42" spans="1:11" ht="45" x14ac:dyDescent="0.25">
      <c r="A42" s="12">
        <v>33</v>
      </c>
      <c r="B42" s="17" t="s">
        <v>43</v>
      </c>
      <c r="C42" s="13" t="s">
        <v>58</v>
      </c>
      <c r="D42" s="17" t="s">
        <v>113</v>
      </c>
      <c r="E42" s="15" t="s">
        <v>47</v>
      </c>
      <c r="F42" s="16">
        <v>482922.1</v>
      </c>
      <c r="G42" s="18">
        <f>110959.23+62639.94+201082.04+80827.6+21983.78+618.9</f>
        <v>478111.49</v>
      </c>
      <c r="I42" s="8"/>
      <c r="K42" s="9"/>
    </row>
    <row r="43" spans="1:11" ht="45" x14ac:dyDescent="0.25">
      <c r="A43" s="12">
        <v>34</v>
      </c>
      <c r="B43" s="17" t="s">
        <v>44</v>
      </c>
      <c r="C43" s="13" t="s">
        <v>49</v>
      </c>
      <c r="D43" s="17" t="s">
        <v>112</v>
      </c>
      <c r="E43" s="15" t="s">
        <v>47</v>
      </c>
      <c r="F43" s="16">
        <v>371846.3</v>
      </c>
      <c r="G43" s="18">
        <f>24528.23+223714.41+104349.08+11642.74</f>
        <v>364234.46</v>
      </c>
      <c r="I43" s="8"/>
      <c r="K43" s="9"/>
    </row>
    <row r="44" spans="1:11" ht="30" x14ac:dyDescent="0.25">
      <c r="A44" s="12">
        <v>35</v>
      </c>
      <c r="B44" s="17" t="s">
        <v>45</v>
      </c>
      <c r="C44" s="13" t="s">
        <v>49</v>
      </c>
      <c r="D44" s="17" t="s">
        <v>111</v>
      </c>
      <c r="E44" s="15" t="s">
        <v>47</v>
      </c>
      <c r="F44" s="16">
        <v>413933.23</v>
      </c>
      <c r="G44" s="18">
        <f>12818.19+62487.11+100129.73+67442.97+57044.28</f>
        <v>299922.28000000003</v>
      </c>
      <c r="I44" s="8"/>
      <c r="K44" s="9"/>
    </row>
    <row r="45" spans="1:11" ht="45" x14ac:dyDescent="0.25">
      <c r="A45" s="12">
        <v>36</v>
      </c>
      <c r="B45" s="20" t="s">
        <v>46</v>
      </c>
      <c r="C45" s="20" t="s">
        <v>11</v>
      </c>
      <c r="D45" s="17" t="s">
        <v>110</v>
      </c>
      <c r="E45" s="21" t="s">
        <v>47</v>
      </c>
      <c r="F45" s="22">
        <v>318431.40000000002</v>
      </c>
      <c r="G45" s="28">
        <f>33908.95+65128.11+68830.04+52965.24+53092.59</f>
        <v>273924.92999999993</v>
      </c>
      <c r="I45" s="8"/>
      <c r="K45" s="9"/>
    </row>
    <row r="46" spans="1:11" ht="30" x14ac:dyDescent="0.25">
      <c r="A46" s="23">
        <v>37</v>
      </c>
      <c r="B46" s="13" t="s">
        <v>63</v>
      </c>
      <c r="C46" s="13" t="s">
        <v>73</v>
      </c>
      <c r="D46" s="13" t="s">
        <v>117</v>
      </c>
      <c r="E46" s="13" t="s">
        <v>74</v>
      </c>
      <c r="F46" s="16">
        <v>318431.40000000002</v>
      </c>
      <c r="G46" s="28">
        <f>69835.29+84802.71+126611.94+12116.82+17467.29</f>
        <v>310834.05</v>
      </c>
      <c r="I46" s="8"/>
      <c r="K46" s="9"/>
    </row>
    <row r="47" spans="1:11" ht="45" x14ac:dyDescent="0.25">
      <c r="A47" s="23">
        <v>38</v>
      </c>
      <c r="B47" s="13" t="s">
        <v>64</v>
      </c>
      <c r="C47" s="13" t="s">
        <v>53</v>
      </c>
      <c r="D47" s="24" t="s">
        <v>118</v>
      </c>
      <c r="E47" s="13" t="s">
        <v>74</v>
      </c>
      <c r="F47" s="16">
        <v>413933.23</v>
      </c>
      <c r="G47" s="28">
        <f>7391.28+49738.45+234577.74+44081.98+73079.3</f>
        <v>408868.74999999994</v>
      </c>
      <c r="I47" s="8"/>
      <c r="K47" s="9"/>
    </row>
    <row r="48" spans="1:11" ht="30" x14ac:dyDescent="0.25">
      <c r="A48" s="23">
        <v>39</v>
      </c>
      <c r="B48" s="13" t="s">
        <v>65</v>
      </c>
      <c r="C48" s="13" t="s">
        <v>51</v>
      </c>
      <c r="D48" s="13" t="s">
        <v>119</v>
      </c>
      <c r="E48" s="13" t="s">
        <v>74</v>
      </c>
      <c r="F48" s="16">
        <v>265359.5</v>
      </c>
      <c r="G48" s="28">
        <f>40601.53+89297.09+92850.59+42610.29</f>
        <v>265359.5</v>
      </c>
      <c r="I48" s="8"/>
    </row>
    <row r="49" spans="1:11" ht="45" x14ac:dyDescent="0.25">
      <c r="A49" s="23">
        <v>40</v>
      </c>
      <c r="B49" s="13" t="s">
        <v>66</v>
      </c>
      <c r="C49" s="13" t="s">
        <v>50</v>
      </c>
      <c r="D49" s="17" t="s">
        <v>120</v>
      </c>
      <c r="E49" s="13" t="s">
        <v>74</v>
      </c>
      <c r="F49" s="16">
        <v>344941.36</v>
      </c>
      <c r="G49" s="29">
        <f>254644.57+36719.84+52580.73</f>
        <v>343945.14</v>
      </c>
      <c r="I49" s="8"/>
    </row>
    <row r="50" spans="1:11" ht="60" x14ac:dyDescent="0.25">
      <c r="A50" s="23">
        <v>41</v>
      </c>
      <c r="B50" s="13" t="s">
        <v>67</v>
      </c>
      <c r="C50" s="13" t="s">
        <v>7</v>
      </c>
      <c r="D50" s="13" t="s">
        <v>121</v>
      </c>
      <c r="E50" s="13" t="s">
        <v>74</v>
      </c>
      <c r="F50" s="16">
        <v>478088.1</v>
      </c>
      <c r="G50" s="29">
        <f>116094.76+153270.6+163152.66+14424.22+30364.14</f>
        <v>477306.38</v>
      </c>
      <c r="I50" s="8"/>
    </row>
    <row r="51" spans="1:11" ht="45" x14ac:dyDescent="0.25">
      <c r="A51" s="23">
        <v>42</v>
      </c>
      <c r="B51" s="13" t="s">
        <v>68</v>
      </c>
      <c r="C51" s="13" t="s">
        <v>50</v>
      </c>
      <c r="D51" s="25" t="s">
        <v>122</v>
      </c>
      <c r="E51" s="13" t="s">
        <v>74</v>
      </c>
      <c r="F51" s="16">
        <v>478088.1</v>
      </c>
      <c r="G51" s="18">
        <f>133870.09+193792.78+63622.28+86802.95</f>
        <v>478088.10000000003</v>
      </c>
      <c r="I51" s="8"/>
      <c r="K51" s="9"/>
    </row>
    <row r="52" spans="1:11" ht="45" x14ac:dyDescent="0.25">
      <c r="A52" s="23">
        <v>43</v>
      </c>
      <c r="B52" s="13" t="s">
        <v>69</v>
      </c>
      <c r="C52" s="13" t="s">
        <v>55</v>
      </c>
      <c r="D52" s="13" t="s">
        <v>123</v>
      </c>
      <c r="E52" s="13" t="s">
        <v>74</v>
      </c>
      <c r="F52" s="16">
        <v>413933.23</v>
      </c>
      <c r="G52" s="18">
        <f>11803.74+76701.68+100126.92+49706.43+83793.43</f>
        <v>322132.19999999995</v>
      </c>
      <c r="I52" s="8"/>
      <c r="K52" s="9"/>
    </row>
    <row r="53" spans="1:11" ht="45" x14ac:dyDescent="0.25">
      <c r="A53" s="23">
        <v>44</v>
      </c>
      <c r="B53" s="13" t="s">
        <v>70</v>
      </c>
      <c r="C53" s="13" t="s">
        <v>54</v>
      </c>
      <c r="D53" s="26" t="s">
        <v>124</v>
      </c>
      <c r="E53" s="13" t="s">
        <v>74</v>
      </c>
      <c r="F53" s="16">
        <v>318725.40000000002</v>
      </c>
      <c r="G53" s="18">
        <f>43537.88+98198.4+115034.89+29837.57</f>
        <v>286608.74</v>
      </c>
      <c r="I53" s="8"/>
      <c r="K53" s="9"/>
    </row>
    <row r="54" spans="1:11" ht="45" x14ac:dyDescent="0.25">
      <c r="A54" s="23">
        <v>45</v>
      </c>
      <c r="B54" s="13" t="s">
        <v>71</v>
      </c>
      <c r="C54" s="13" t="s">
        <v>49</v>
      </c>
      <c r="D54" s="17" t="s">
        <v>125</v>
      </c>
      <c r="E54" s="13" t="s">
        <v>74</v>
      </c>
      <c r="F54" s="16">
        <v>265604.5</v>
      </c>
      <c r="G54" s="18">
        <f>11189+115385.25+50528.55+48002.69</f>
        <v>225105.49</v>
      </c>
      <c r="I54" s="8"/>
      <c r="K54" s="9"/>
    </row>
    <row r="55" spans="1:11" ht="45" x14ac:dyDescent="0.25">
      <c r="A55" s="23">
        <v>46</v>
      </c>
      <c r="B55" s="20" t="s">
        <v>72</v>
      </c>
      <c r="C55" s="20" t="s">
        <v>7</v>
      </c>
      <c r="D55" s="24" t="s">
        <v>126</v>
      </c>
      <c r="E55" s="20" t="s">
        <v>74</v>
      </c>
      <c r="F55" s="22">
        <v>424575.2</v>
      </c>
      <c r="G55" s="28">
        <f>43465.63+61380.58+233744.97+39047.7+45936.32</f>
        <v>423575.2</v>
      </c>
      <c r="I55" s="8"/>
      <c r="K55" s="9"/>
    </row>
    <row r="56" spans="1:11" ht="30" x14ac:dyDescent="0.25">
      <c r="A56" s="23">
        <v>47</v>
      </c>
      <c r="B56" s="13" t="s">
        <v>76</v>
      </c>
      <c r="C56" s="15" t="s">
        <v>77</v>
      </c>
      <c r="D56" s="27" t="s">
        <v>127</v>
      </c>
      <c r="E56" s="20" t="s">
        <v>74</v>
      </c>
      <c r="F56" s="16">
        <v>371846.3</v>
      </c>
      <c r="G56" s="18">
        <f>16720.16+55724.39+146611.75+94296.7+58493.3</f>
        <v>371846.3</v>
      </c>
      <c r="I56" s="8"/>
    </row>
    <row r="57" spans="1:11" ht="45" x14ac:dyDescent="0.25">
      <c r="A57" s="23">
        <v>48</v>
      </c>
      <c r="B57" s="13" t="s">
        <v>78</v>
      </c>
      <c r="C57" s="20" t="s">
        <v>53</v>
      </c>
      <c r="D57" s="17" t="s">
        <v>128</v>
      </c>
      <c r="E57" s="20" t="s">
        <v>74</v>
      </c>
      <c r="F57" s="16">
        <v>482922.09</v>
      </c>
      <c r="G57" s="18">
        <f>14477.65+85160.24+135531.58+53341.06+63559.23</f>
        <v>352069.75999999995</v>
      </c>
      <c r="I57" s="8"/>
    </row>
    <row r="58" spans="1:11" ht="30" x14ac:dyDescent="0.25">
      <c r="A58" s="23">
        <v>49</v>
      </c>
      <c r="B58" s="13" t="s">
        <v>79</v>
      </c>
      <c r="C58" s="20" t="s">
        <v>53</v>
      </c>
      <c r="D58" s="17" t="s">
        <v>129</v>
      </c>
      <c r="E58" s="20" t="s">
        <v>74</v>
      </c>
      <c r="F58" s="16">
        <v>318725.40000000002</v>
      </c>
      <c r="G58" s="18">
        <f>2915+23572.52+259992.69+12749.51+19049.7+445.98</f>
        <v>318725.40000000002</v>
      </c>
      <c r="I58" s="8"/>
    </row>
    <row r="59" spans="1:11" ht="30.75" thickBot="1" x14ac:dyDescent="0.3">
      <c r="A59" s="23">
        <v>50</v>
      </c>
      <c r="B59" s="13" t="s">
        <v>80</v>
      </c>
      <c r="C59" s="20" t="s">
        <v>50</v>
      </c>
      <c r="D59" s="17" t="s">
        <v>130</v>
      </c>
      <c r="E59" s="20" t="s">
        <v>74</v>
      </c>
      <c r="F59" s="22">
        <v>212483.6</v>
      </c>
      <c r="G59" s="28">
        <f>20823.02+29098.13+126109.99+25655.36+7994.1</f>
        <v>209680.6</v>
      </c>
      <c r="I59" s="8"/>
    </row>
    <row r="60" spans="1:11" ht="30.75" customHeight="1" thickBot="1" x14ac:dyDescent="0.3">
      <c r="A60" s="42" t="s">
        <v>75</v>
      </c>
      <c r="B60" s="43"/>
      <c r="C60" s="43"/>
      <c r="D60" s="43"/>
      <c r="E60" s="43"/>
      <c r="F60" s="33">
        <f>SUM(F10:F59)</f>
        <v>18301504.810000006</v>
      </c>
      <c r="G60" s="32">
        <f>SUM(G10:G59)</f>
        <v>17084784.130000006</v>
      </c>
      <c r="I60" s="8"/>
    </row>
    <row r="61" spans="1:11" x14ac:dyDescent="0.25">
      <c r="I61" s="8"/>
    </row>
    <row r="62" spans="1:11" ht="22.5" customHeight="1" x14ac:dyDescent="0.25">
      <c r="A62" s="44"/>
      <c r="B62" s="44"/>
      <c r="C62" s="44"/>
      <c r="D62" s="44"/>
      <c r="E62" s="45"/>
      <c r="I62" s="8"/>
    </row>
    <row r="63" spans="1:11" x14ac:dyDescent="0.25">
      <c r="I63" s="8"/>
    </row>
    <row r="64" spans="1:11" x14ac:dyDescent="0.25">
      <c r="I64" s="8"/>
    </row>
    <row r="65" spans="9:9" x14ac:dyDescent="0.25">
      <c r="I65" s="8"/>
    </row>
    <row r="66" spans="9:9" x14ac:dyDescent="0.25">
      <c r="I66" s="8"/>
    </row>
    <row r="67" spans="9:9" x14ac:dyDescent="0.25">
      <c r="I67" s="8"/>
    </row>
    <row r="68" spans="9:9" x14ac:dyDescent="0.25">
      <c r="I68" s="8"/>
    </row>
    <row r="69" spans="9:9" x14ac:dyDescent="0.25">
      <c r="I69" s="8"/>
    </row>
    <row r="70" spans="9:9" x14ac:dyDescent="0.25">
      <c r="I70" s="8"/>
    </row>
    <row r="71" spans="9:9" x14ac:dyDescent="0.25">
      <c r="I71" s="8"/>
    </row>
    <row r="72" spans="9:9" x14ac:dyDescent="0.25">
      <c r="I72" s="8"/>
    </row>
    <row r="73" spans="9:9" x14ac:dyDescent="0.25">
      <c r="I73" s="8"/>
    </row>
    <row r="74" spans="9:9" x14ac:dyDescent="0.25">
      <c r="I74" s="8"/>
    </row>
    <row r="75" spans="9:9" x14ac:dyDescent="0.25">
      <c r="I75" s="8"/>
    </row>
    <row r="76" spans="9:9" x14ac:dyDescent="0.25">
      <c r="I76" s="8"/>
    </row>
    <row r="77" spans="9:9" x14ac:dyDescent="0.25">
      <c r="I77" s="8"/>
    </row>
    <row r="78" spans="9:9" x14ac:dyDescent="0.25">
      <c r="I78" s="8"/>
    </row>
    <row r="79" spans="9:9" x14ac:dyDescent="0.25">
      <c r="I79" s="8"/>
    </row>
    <row r="80" spans="9:9" x14ac:dyDescent="0.25">
      <c r="I80" s="8"/>
    </row>
    <row r="81" spans="9:9" x14ac:dyDescent="0.25">
      <c r="I81" s="8"/>
    </row>
    <row r="82" spans="9:9" x14ac:dyDescent="0.25">
      <c r="I82" s="8"/>
    </row>
    <row r="83" spans="9:9" x14ac:dyDescent="0.25">
      <c r="I83" s="8"/>
    </row>
    <row r="84" spans="9:9" x14ac:dyDescent="0.25">
      <c r="I84" s="8"/>
    </row>
    <row r="85" spans="9:9" x14ac:dyDescent="0.25">
      <c r="I85" s="8"/>
    </row>
    <row r="86" spans="9:9" x14ac:dyDescent="0.25">
      <c r="I86" s="8"/>
    </row>
    <row r="87" spans="9:9" x14ac:dyDescent="0.25">
      <c r="I87" s="8"/>
    </row>
    <row r="88" spans="9:9" x14ac:dyDescent="0.25">
      <c r="I88" s="8"/>
    </row>
    <row r="89" spans="9:9" x14ac:dyDescent="0.25">
      <c r="I89" s="8"/>
    </row>
    <row r="90" spans="9:9" x14ac:dyDescent="0.25">
      <c r="I90" s="8"/>
    </row>
    <row r="91" spans="9:9" x14ac:dyDescent="0.25">
      <c r="I91" s="8"/>
    </row>
    <row r="92" spans="9:9" x14ac:dyDescent="0.25">
      <c r="I92" s="8"/>
    </row>
    <row r="93" spans="9:9" x14ac:dyDescent="0.25">
      <c r="I93" s="8"/>
    </row>
    <row r="94" spans="9:9" x14ac:dyDescent="0.25">
      <c r="I94" s="8"/>
    </row>
    <row r="95" spans="9:9" x14ac:dyDescent="0.25">
      <c r="I95" s="8"/>
    </row>
    <row r="96" spans="9:9" x14ac:dyDescent="0.25">
      <c r="I96" s="8"/>
    </row>
    <row r="97" spans="9:9" x14ac:dyDescent="0.25">
      <c r="I97" s="8"/>
    </row>
    <row r="98" spans="9:9" x14ac:dyDescent="0.25">
      <c r="I98" s="8"/>
    </row>
    <row r="99" spans="9:9" x14ac:dyDescent="0.25">
      <c r="I99" s="8"/>
    </row>
    <row r="100" spans="9:9" x14ac:dyDescent="0.25">
      <c r="I100" s="8"/>
    </row>
    <row r="101" spans="9:9" x14ac:dyDescent="0.25">
      <c r="I101" s="8"/>
    </row>
    <row r="102" spans="9:9" x14ac:dyDescent="0.25">
      <c r="I102" s="8"/>
    </row>
    <row r="103" spans="9:9" x14ac:dyDescent="0.25">
      <c r="I103" s="8"/>
    </row>
    <row r="104" spans="9:9" x14ac:dyDescent="0.25">
      <c r="I104" s="8"/>
    </row>
    <row r="105" spans="9:9" x14ac:dyDescent="0.25">
      <c r="I105" s="8"/>
    </row>
    <row r="106" spans="9:9" x14ac:dyDescent="0.25">
      <c r="I106" s="8"/>
    </row>
    <row r="107" spans="9:9" x14ac:dyDescent="0.25">
      <c r="I107" s="8"/>
    </row>
    <row r="108" spans="9:9" x14ac:dyDescent="0.25">
      <c r="I108" s="8"/>
    </row>
    <row r="109" spans="9:9" x14ac:dyDescent="0.25">
      <c r="I109" s="8"/>
    </row>
    <row r="110" spans="9:9" x14ac:dyDescent="0.25">
      <c r="I110" s="8"/>
    </row>
    <row r="111" spans="9:9" x14ac:dyDescent="0.25">
      <c r="I111" s="8"/>
    </row>
    <row r="112" spans="9:9" x14ac:dyDescent="0.25">
      <c r="I112" s="8"/>
    </row>
    <row r="113" spans="9:9" x14ac:dyDescent="0.25">
      <c r="I113" s="8"/>
    </row>
    <row r="114" spans="9:9" x14ac:dyDescent="0.25">
      <c r="I114" s="8"/>
    </row>
    <row r="115" spans="9:9" x14ac:dyDescent="0.25">
      <c r="I115" s="8"/>
    </row>
    <row r="116" spans="9:9" x14ac:dyDescent="0.25">
      <c r="I116" s="8"/>
    </row>
    <row r="117" spans="9:9" x14ac:dyDescent="0.25">
      <c r="I117" s="8"/>
    </row>
    <row r="118" spans="9:9" x14ac:dyDescent="0.25">
      <c r="I118" s="8"/>
    </row>
    <row r="119" spans="9:9" x14ac:dyDescent="0.25">
      <c r="I119" s="8"/>
    </row>
    <row r="120" spans="9:9" x14ac:dyDescent="0.25">
      <c r="I120" s="8"/>
    </row>
    <row r="121" spans="9:9" x14ac:dyDescent="0.25">
      <c r="I121" s="8"/>
    </row>
    <row r="122" spans="9:9" x14ac:dyDescent="0.25">
      <c r="I122" s="8"/>
    </row>
    <row r="123" spans="9:9" x14ac:dyDescent="0.25">
      <c r="I123" s="8"/>
    </row>
    <row r="124" spans="9:9" x14ac:dyDescent="0.25">
      <c r="I124" s="8"/>
    </row>
    <row r="125" spans="9:9" x14ac:dyDescent="0.25">
      <c r="I125" s="8"/>
    </row>
    <row r="126" spans="9:9" x14ac:dyDescent="0.25">
      <c r="I126" s="8"/>
    </row>
    <row r="127" spans="9:9" x14ac:dyDescent="0.25">
      <c r="I127" s="8"/>
    </row>
    <row r="128" spans="9:9" x14ac:dyDescent="0.25">
      <c r="I128" s="8"/>
    </row>
    <row r="129" spans="9:9" x14ac:dyDescent="0.25">
      <c r="I129" s="8"/>
    </row>
    <row r="130" spans="9:9" x14ac:dyDescent="0.25">
      <c r="I130" s="8"/>
    </row>
    <row r="131" spans="9:9" x14ac:dyDescent="0.25">
      <c r="I131" s="8"/>
    </row>
    <row r="132" spans="9:9" x14ac:dyDescent="0.25">
      <c r="I132" s="8"/>
    </row>
    <row r="133" spans="9:9" x14ac:dyDescent="0.25">
      <c r="I133" s="8"/>
    </row>
    <row r="134" spans="9:9" x14ac:dyDescent="0.25">
      <c r="I134" s="8"/>
    </row>
    <row r="135" spans="9:9" x14ac:dyDescent="0.25">
      <c r="I135" s="8"/>
    </row>
    <row r="136" spans="9:9" x14ac:dyDescent="0.25">
      <c r="I136" s="8"/>
    </row>
    <row r="137" spans="9:9" x14ac:dyDescent="0.25">
      <c r="I137" s="8"/>
    </row>
    <row r="138" spans="9:9" x14ac:dyDescent="0.25">
      <c r="I138" s="8"/>
    </row>
    <row r="139" spans="9:9" x14ac:dyDescent="0.25">
      <c r="I139" s="8"/>
    </row>
    <row r="140" spans="9:9" x14ac:dyDescent="0.25">
      <c r="I140" s="8"/>
    </row>
    <row r="141" spans="9:9" x14ac:dyDescent="0.25">
      <c r="I141" s="8"/>
    </row>
    <row r="142" spans="9:9" x14ac:dyDescent="0.25">
      <c r="I142" s="8"/>
    </row>
    <row r="143" spans="9:9" x14ac:dyDescent="0.25">
      <c r="I143" s="8"/>
    </row>
    <row r="144" spans="9:9" x14ac:dyDescent="0.25">
      <c r="I144" s="8"/>
    </row>
    <row r="145" spans="9:9" x14ac:dyDescent="0.25">
      <c r="I145" s="8"/>
    </row>
    <row r="146" spans="9:9" x14ac:dyDescent="0.25">
      <c r="I146" s="8"/>
    </row>
    <row r="147" spans="9:9" x14ac:dyDescent="0.25">
      <c r="I147" s="8"/>
    </row>
    <row r="148" spans="9:9" x14ac:dyDescent="0.25">
      <c r="I148" s="8"/>
    </row>
    <row r="149" spans="9:9" x14ac:dyDescent="0.25">
      <c r="I149" s="8"/>
    </row>
    <row r="150" spans="9:9" x14ac:dyDescent="0.25">
      <c r="I150" s="8"/>
    </row>
    <row r="151" spans="9:9" x14ac:dyDescent="0.25">
      <c r="I151" s="8"/>
    </row>
    <row r="152" spans="9:9" x14ac:dyDescent="0.25">
      <c r="I152" s="8"/>
    </row>
    <row r="153" spans="9:9" x14ac:dyDescent="0.25">
      <c r="I153" s="8"/>
    </row>
    <row r="154" spans="9:9" x14ac:dyDescent="0.25">
      <c r="I154" s="8"/>
    </row>
    <row r="155" spans="9:9" x14ac:dyDescent="0.25">
      <c r="I155" s="8"/>
    </row>
    <row r="156" spans="9:9" x14ac:dyDescent="0.25">
      <c r="I156" s="8"/>
    </row>
    <row r="157" spans="9:9" x14ac:dyDescent="0.25">
      <c r="I157" s="8"/>
    </row>
    <row r="158" spans="9:9" x14ac:dyDescent="0.25">
      <c r="I158" s="8"/>
    </row>
    <row r="159" spans="9:9" x14ac:dyDescent="0.25">
      <c r="I159" s="8"/>
    </row>
    <row r="160" spans="9:9" x14ac:dyDescent="0.25">
      <c r="I160" s="8"/>
    </row>
    <row r="161" spans="9:9" x14ac:dyDescent="0.25">
      <c r="I161" s="8"/>
    </row>
    <row r="162" spans="9:9" x14ac:dyDescent="0.25">
      <c r="I162" s="8"/>
    </row>
    <row r="163" spans="9:9" x14ac:dyDescent="0.25">
      <c r="I163" s="8"/>
    </row>
    <row r="164" spans="9:9" x14ac:dyDescent="0.25">
      <c r="I164" s="8"/>
    </row>
    <row r="165" spans="9:9" x14ac:dyDescent="0.25">
      <c r="I165" s="8"/>
    </row>
    <row r="166" spans="9:9" x14ac:dyDescent="0.25">
      <c r="I166" s="8"/>
    </row>
    <row r="167" spans="9:9" x14ac:dyDescent="0.25">
      <c r="I167" s="8"/>
    </row>
    <row r="168" spans="9:9" x14ac:dyDescent="0.25">
      <c r="I168" s="8"/>
    </row>
    <row r="169" spans="9:9" x14ac:dyDescent="0.25">
      <c r="I169" s="8"/>
    </row>
    <row r="170" spans="9:9" x14ac:dyDescent="0.25">
      <c r="I170" s="8"/>
    </row>
    <row r="171" spans="9:9" x14ac:dyDescent="0.25">
      <c r="I171" s="8"/>
    </row>
    <row r="172" spans="9:9" x14ac:dyDescent="0.25">
      <c r="I172" s="8"/>
    </row>
    <row r="173" spans="9:9" x14ac:dyDescent="0.25">
      <c r="I173" s="8"/>
    </row>
    <row r="174" spans="9:9" x14ac:dyDescent="0.25">
      <c r="I174" s="8"/>
    </row>
    <row r="175" spans="9:9" x14ac:dyDescent="0.25">
      <c r="I175" s="8"/>
    </row>
    <row r="176" spans="9:9" x14ac:dyDescent="0.25">
      <c r="I176" s="8"/>
    </row>
    <row r="177" spans="9:9" x14ac:dyDescent="0.25">
      <c r="I177" s="8"/>
    </row>
    <row r="178" spans="9:9" x14ac:dyDescent="0.25">
      <c r="I178" s="8"/>
    </row>
    <row r="179" spans="9:9" x14ac:dyDescent="0.25">
      <c r="I179" s="8"/>
    </row>
    <row r="180" spans="9:9" x14ac:dyDescent="0.25">
      <c r="I180" s="8"/>
    </row>
    <row r="181" spans="9:9" x14ac:dyDescent="0.25">
      <c r="I181" s="8"/>
    </row>
    <row r="182" spans="9:9" x14ac:dyDescent="0.25">
      <c r="I182" s="8"/>
    </row>
    <row r="183" spans="9:9" x14ac:dyDescent="0.25">
      <c r="I183" s="8"/>
    </row>
    <row r="184" spans="9:9" x14ac:dyDescent="0.25">
      <c r="I184" s="8"/>
    </row>
    <row r="185" spans="9:9" x14ac:dyDescent="0.25">
      <c r="I185" s="8"/>
    </row>
    <row r="186" spans="9:9" x14ac:dyDescent="0.25">
      <c r="I186" s="8"/>
    </row>
    <row r="187" spans="9:9" x14ac:dyDescent="0.25">
      <c r="I187" s="8"/>
    </row>
    <row r="188" spans="9:9" x14ac:dyDescent="0.25">
      <c r="I188" s="8"/>
    </row>
    <row r="189" spans="9:9" x14ac:dyDescent="0.25">
      <c r="I189" s="8"/>
    </row>
    <row r="190" spans="9:9" x14ac:dyDescent="0.25">
      <c r="I190" s="8"/>
    </row>
    <row r="191" spans="9:9" x14ac:dyDescent="0.25">
      <c r="I191" s="8"/>
    </row>
    <row r="192" spans="9:9" x14ac:dyDescent="0.25">
      <c r="I192" s="8"/>
    </row>
    <row r="193" spans="9:9" x14ac:dyDescent="0.25">
      <c r="I193" s="8"/>
    </row>
    <row r="194" spans="9:9" x14ac:dyDescent="0.25">
      <c r="I194" s="8"/>
    </row>
    <row r="195" spans="9:9" x14ac:dyDescent="0.25">
      <c r="I195" s="8"/>
    </row>
    <row r="196" spans="9:9" x14ac:dyDescent="0.25">
      <c r="I196" s="8"/>
    </row>
    <row r="197" spans="9:9" x14ac:dyDescent="0.25">
      <c r="I197" s="8"/>
    </row>
    <row r="198" spans="9:9" x14ac:dyDescent="0.25">
      <c r="I198" s="8"/>
    </row>
    <row r="199" spans="9:9" x14ac:dyDescent="0.25">
      <c r="I199" s="8"/>
    </row>
    <row r="200" spans="9:9" x14ac:dyDescent="0.25">
      <c r="I200" s="8"/>
    </row>
    <row r="201" spans="9:9" x14ac:dyDescent="0.25">
      <c r="I201" s="8"/>
    </row>
    <row r="202" spans="9:9" x14ac:dyDescent="0.25">
      <c r="I202" s="8"/>
    </row>
    <row r="203" spans="9:9" x14ac:dyDescent="0.25">
      <c r="I203" s="8"/>
    </row>
    <row r="204" spans="9:9" x14ac:dyDescent="0.25">
      <c r="I204" s="8"/>
    </row>
    <row r="205" spans="9:9" x14ac:dyDescent="0.25">
      <c r="I205" s="8"/>
    </row>
    <row r="206" spans="9:9" x14ac:dyDescent="0.25">
      <c r="I206" s="8"/>
    </row>
    <row r="207" spans="9:9" x14ac:dyDescent="0.25">
      <c r="I207" s="8"/>
    </row>
    <row r="208" spans="9:9" x14ac:dyDescent="0.25">
      <c r="I208" s="8"/>
    </row>
    <row r="209" spans="9:9" x14ac:dyDescent="0.25">
      <c r="I209" s="8"/>
    </row>
    <row r="210" spans="9:9" x14ac:dyDescent="0.25">
      <c r="I210" s="8"/>
    </row>
    <row r="211" spans="9:9" x14ac:dyDescent="0.25">
      <c r="I211" s="8"/>
    </row>
    <row r="212" spans="9:9" x14ac:dyDescent="0.25">
      <c r="I212" s="8"/>
    </row>
    <row r="213" spans="9:9" x14ac:dyDescent="0.25">
      <c r="I213" s="8"/>
    </row>
    <row r="214" spans="9:9" x14ac:dyDescent="0.25">
      <c r="I214" s="8"/>
    </row>
    <row r="215" spans="9:9" x14ac:dyDescent="0.25">
      <c r="I215" s="8"/>
    </row>
    <row r="216" spans="9:9" x14ac:dyDescent="0.25">
      <c r="I216" s="8"/>
    </row>
    <row r="217" spans="9:9" x14ac:dyDescent="0.25">
      <c r="I217" s="8"/>
    </row>
    <row r="218" spans="9:9" x14ac:dyDescent="0.25">
      <c r="I218" s="8"/>
    </row>
    <row r="219" spans="9:9" x14ac:dyDescent="0.25">
      <c r="I219" s="8"/>
    </row>
    <row r="220" spans="9:9" x14ac:dyDescent="0.25">
      <c r="I220" s="8"/>
    </row>
    <row r="221" spans="9:9" x14ac:dyDescent="0.25">
      <c r="I221" s="8"/>
    </row>
    <row r="222" spans="9:9" x14ac:dyDescent="0.25">
      <c r="I222" s="8"/>
    </row>
    <row r="223" spans="9:9" x14ac:dyDescent="0.25">
      <c r="I223" s="8"/>
    </row>
    <row r="224" spans="9:9" x14ac:dyDescent="0.25">
      <c r="I224" s="8"/>
    </row>
    <row r="225" spans="9:9" x14ac:dyDescent="0.25">
      <c r="I225" s="8"/>
    </row>
    <row r="226" spans="9:9" x14ac:dyDescent="0.25">
      <c r="I226" s="8"/>
    </row>
    <row r="227" spans="9:9" x14ac:dyDescent="0.25">
      <c r="I227" s="8"/>
    </row>
    <row r="228" spans="9:9" x14ac:dyDescent="0.25">
      <c r="I228" s="8"/>
    </row>
    <row r="229" spans="9:9" x14ac:dyDescent="0.25">
      <c r="I229" s="8"/>
    </row>
    <row r="230" spans="9:9" x14ac:dyDescent="0.25">
      <c r="I230" s="8"/>
    </row>
    <row r="231" spans="9:9" x14ac:dyDescent="0.25">
      <c r="I231" s="8"/>
    </row>
    <row r="232" spans="9:9" x14ac:dyDescent="0.25">
      <c r="I232" s="8"/>
    </row>
    <row r="233" spans="9:9" x14ac:dyDescent="0.25">
      <c r="I233" s="8"/>
    </row>
    <row r="234" spans="9:9" x14ac:dyDescent="0.25">
      <c r="I234" s="8"/>
    </row>
    <row r="235" spans="9:9" x14ac:dyDescent="0.25">
      <c r="I235" s="8"/>
    </row>
    <row r="236" spans="9:9" x14ac:dyDescent="0.25">
      <c r="I236" s="8"/>
    </row>
    <row r="237" spans="9:9" x14ac:dyDescent="0.25">
      <c r="I237" s="8"/>
    </row>
    <row r="238" spans="9:9" x14ac:dyDescent="0.25">
      <c r="I238" s="8"/>
    </row>
    <row r="239" spans="9:9" x14ac:dyDescent="0.25">
      <c r="I239" s="8"/>
    </row>
    <row r="240" spans="9:9" x14ac:dyDescent="0.25">
      <c r="I240" s="8"/>
    </row>
    <row r="241" spans="9:9" x14ac:dyDescent="0.25">
      <c r="I241" s="8"/>
    </row>
    <row r="242" spans="9:9" x14ac:dyDescent="0.25">
      <c r="I242" s="8"/>
    </row>
    <row r="243" spans="9:9" x14ac:dyDescent="0.25">
      <c r="I243" s="8"/>
    </row>
    <row r="244" spans="9:9" x14ac:dyDescent="0.25">
      <c r="I244" s="8"/>
    </row>
    <row r="245" spans="9:9" x14ac:dyDescent="0.25">
      <c r="I245" s="8"/>
    </row>
    <row r="246" spans="9:9" x14ac:dyDescent="0.25">
      <c r="I246" s="8"/>
    </row>
    <row r="247" spans="9:9" x14ac:dyDescent="0.25">
      <c r="I247" s="8"/>
    </row>
    <row r="248" spans="9:9" x14ac:dyDescent="0.25">
      <c r="I248" s="8"/>
    </row>
    <row r="249" spans="9:9" x14ac:dyDescent="0.25">
      <c r="I249" s="8"/>
    </row>
    <row r="250" spans="9:9" x14ac:dyDescent="0.25">
      <c r="I250" s="8"/>
    </row>
    <row r="251" spans="9:9" x14ac:dyDescent="0.25">
      <c r="I251" s="8"/>
    </row>
    <row r="252" spans="9:9" x14ac:dyDescent="0.25">
      <c r="I252" s="8"/>
    </row>
    <row r="253" spans="9:9" x14ac:dyDescent="0.25">
      <c r="I253" s="8"/>
    </row>
    <row r="254" spans="9:9" x14ac:dyDescent="0.25">
      <c r="I254" s="8"/>
    </row>
    <row r="255" spans="9:9" x14ac:dyDescent="0.25">
      <c r="I255" s="8"/>
    </row>
    <row r="256" spans="9:9" x14ac:dyDescent="0.25">
      <c r="I256" s="8"/>
    </row>
    <row r="257" spans="9:9" x14ac:dyDescent="0.25">
      <c r="I257" s="8"/>
    </row>
    <row r="258" spans="9:9" x14ac:dyDescent="0.25">
      <c r="I258" s="8"/>
    </row>
    <row r="259" spans="9:9" x14ac:dyDescent="0.25">
      <c r="I259" s="8"/>
    </row>
    <row r="260" spans="9:9" x14ac:dyDescent="0.25">
      <c r="I260" s="8"/>
    </row>
    <row r="261" spans="9:9" x14ac:dyDescent="0.25">
      <c r="I261" s="8"/>
    </row>
    <row r="262" spans="9:9" x14ac:dyDescent="0.25">
      <c r="I262" s="8"/>
    </row>
    <row r="263" spans="9:9" x14ac:dyDescent="0.25">
      <c r="I263" s="8"/>
    </row>
    <row r="264" spans="9:9" x14ac:dyDescent="0.25">
      <c r="I264" s="8"/>
    </row>
    <row r="265" spans="9:9" x14ac:dyDescent="0.25">
      <c r="I265" s="8"/>
    </row>
    <row r="266" spans="9:9" x14ac:dyDescent="0.25">
      <c r="I266" s="8"/>
    </row>
    <row r="267" spans="9:9" x14ac:dyDescent="0.25">
      <c r="I267" s="8"/>
    </row>
    <row r="268" spans="9:9" x14ac:dyDescent="0.25">
      <c r="I268" s="8"/>
    </row>
    <row r="269" spans="9:9" x14ac:dyDescent="0.25">
      <c r="I269" s="8"/>
    </row>
    <row r="270" spans="9:9" x14ac:dyDescent="0.25">
      <c r="I270" s="8"/>
    </row>
    <row r="271" spans="9:9" x14ac:dyDescent="0.25">
      <c r="I271" s="8"/>
    </row>
    <row r="272" spans="9:9" x14ac:dyDescent="0.25">
      <c r="I272" s="8"/>
    </row>
    <row r="273" spans="9:9" x14ac:dyDescent="0.25">
      <c r="I273" s="8"/>
    </row>
    <row r="274" spans="9:9" x14ac:dyDescent="0.25">
      <c r="I274" s="8"/>
    </row>
    <row r="275" spans="9:9" x14ac:dyDescent="0.25">
      <c r="I275" s="8"/>
    </row>
    <row r="276" spans="9:9" x14ac:dyDescent="0.25">
      <c r="I276" s="8"/>
    </row>
    <row r="277" spans="9:9" x14ac:dyDescent="0.25">
      <c r="I277" s="8"/>
    </row>
    <row r="278" spans="9:9" x14ac:dyDescent="0.25">
      <c r="I278" s="8"/>
    </row>
    <row r="279" spans="9:9" x14ac:dyDescent="0.25">
      <c r="I279" s="8"/>
    </row>
    <row r="280" spans="9:9" x14ac:dyDescent="0.25">
      <c r="I280" s="8"/>
    </row>
    <row r="281" spans="9:9" x14ac:dyDescent="0.25">
      <c r="I281" s="8"/>
    </row>
    <row r="282" spans="9:9" x14ac:dyDescent="0.25">
      <c r="I282" s="8"/>
    </row>
    <row r="283" spans="9:9" x14ac:dyDescent="0.25">
      <c r="I283" s="8"/>
    </row>
    <row r="284" spans="9:9" x14ac:dyDescent="0.25">
      <c r="I284" s="8"/>
    </row>
    <row r="285" spans="9:9" x14ac:dyDescent="0.25">
      <c r="I285" s="8"/>
    </row>
    <row r="286" spans="9:9" x14ac:dyDescent="0.25">
      <c r="I286" s="8"/>
    </row>
    <row r="287" spans="9:9" x14ac:dyDescent="0.25">
      <c r="I287" s="8"/>
    </row>
    <row r="288" spans="9:9" x14ac:dyDescent="0.25">
      <c r="I288" s="8"/>
    </row>
    <row r="289" spans="9:9" x14ac:dyDescent="0.25">
      <c r="I289" s="8"/>
    </row>
    <row r="290" spans="9:9" x14ac:dyDescent="0.25">
      <c r="I290" s="8"/>
    </row>
    <row r="291" spans="9:9" x14ac:dyDescent="0.25">
      <c r="I291" s="8"/>
    </row>
    <row r="292" spans="9:9" x14ac:dyDescent="0.25">
      <c r="I292" s="8"/>
    </row>
    <row r="293" spans="9:9" x14ac:dyDescent="0.25">
      <c r="I293" s="8"/>
    </row>
    <row r="294" spans="9:9" x14ac:dyDescent="0.25">
      <c r="I294" s="8"/>
    </row>
    <row r="295" spans="9:9" x14ac:dyDescent="0.25">
      <c r="I295" s="8"/>
    </row>
    <row r="296" spans="9:9" x14ac:dyDescent="0.25">
      <c r="I296" s="8"/>
    </row>
    <row r="297" spans="9:9" x14ac:dyDescent="0.25">
      <c r="I297" s="8"/>
    </row>
    <row r="298" spans="9:9" x14ac:dyDescent="0.25">
      <c r="I298" s="8"/>
    </row>
    <row r="299" spans="9:9" x14ac:dyDescent="0.25">
      <c r="I299" s="8"/>
    </row>
    <row r="300" spans="9:9" x14ac:dyDescent="0.25">
      <c r="I300" s="8"/>
    </row>
    <row r="301" spans="9:9" x14ac:dyDescent="0.25">
      <c r="I301" s="8"/>
    </row>
    <row r="302" spans="9:9" x14ac:dyDescent="0.25">
      <c r="I302" s="8"/>
    </row>
    <row r="303" spans="9:9" x14ac:dyDescent="0.25">
      <c r="I303" s="8"/>
    </row>
    <row r="304" spans="9:9" x14ac:dyDescent="0.25">
      <c r="I304" s="8"/>
    </row>
    <row r="305" spans="9:9" x14ac:dyDescent="0.25">
      <c r="I305" s="8"/>
    </row>
    <row r="306" spans="9:9" x14ac:dyDescent="0.25">
      <c r="I306" s="8"/>
    </row>
    <row r="307" spans="9:9" x14ac:dyDescent="0.25">
      <c r="I307" s="8"/>
    </row>
    <row r="308" spans="9:9" x14ac:dyDescent="0.25">
      <c r="I308" s="8"/>
    </row>
    <row r="309" spans="9:9" x14ac:dyDescent="0.25">
      <c r="I309" s="8"/>
    </row>
    <row r="310" spans="9:9" x14ac:dyDescent="0.25">
      <c r="I310" s="8"/>
    </row>
    <row r="311" spans="9:9" x14ac:dyDescent="0.25">
      <c r="I311" s="8"/>
    </row>
    <row r="312" spans="9:9" x14ac:dyDescent="0.25">
      <c r="I312" s="8"/>
    </row>
    <row r="313" spans="9:9" x14ac:dyDescent="0.25">
      <c r="I313" s="8"/>
    </row>
    <row r="314" spans="9:9" x14ac:dyDescent="0.25">
      <c r="I314" s="8"/>
    </row>
    <row r="315" spans="9:9" x14ac:dyDescent="0.25">
      <c r="I315" s="8"/>
    </row>
    <row r="316" spans="9:9" x14ac:dyDescent="0.25">
      <c r="I316" s="8"/>
    </row>
    <row r="317" spans="9:9" x14ac:dyDescent="0.25">
      <c r="I317" s="8"/>
    </row>
    <row r="318" spans="9:9" x14ac:dyDescent="0.25">
      <c r="I318" s="8"/>
    </row>
    <row r="319" spans="9:9" x14ac:dyDescent="0.25">
      <c r="I319" s="8"/>
    </row>
    <row r="320" spans="9:9" x14ac:dyDescent="0.25">
      <c r="I320" s="8"/>
    </row>
    <row r="321" spans="9:9" x14ac:dyDescent="0.25">
      <c r="I321" s="8"/>
    </row>
    <row r="322" spans="9:9" x14ac:dyDescent="0.25">
      <c r="I322" s="8"/>
    </row>
    <row r="323" spans="9:9" x14ac:dyDescent="0.25">
      <c r="I323" s="8"/>
    </row>
    <row r="324" spans="9:9" x14ac:dyDescent="0.25">
      <c r="I324" s="8"/>
    </row>
    <row r="325" spans="9:9" x14ac:dyDescent="0.25">
      <c r="I325" s="8"/>
    </row>
    <row r="326" spans="9:9" x14ac:dyDescent="0.25">
      <c r="I326" s="8"/>
    </row>
    <row r="327" spans="9:9" x14ac:dyDescent="0.25">
      <c r="I327" s="8"/>
    </row>
    <row r="328" spans="9:9" x14ac:dyDescent="0.25">
      <c r="I328" s="8"/>
    </row>
    <row r="329" spans="9:9" x14ac:dyDescent="0.25">
      <c r="I329" s="8"/>
    </row>
    <row r="330" spans="9:9" x14ac:dyDescent="0.25">
      <c r="I330" s="8"/>
    </row>
    <row r="331" spans="9:9" x14ac:dyDescent="0.25">
      <c r="I331" s="8"/>
    </row>
    <row r="332" spans="9:9" x14ac:dyDescent="0.25">
      <c r="I332" s="8"/>
    </row>
    <row r="333" spans="9:9" x14ac:dyDescent="0.25">
      <c r="I333" s="8"/>
    </row>
    <row r="334" spans="9:9" x14ac:dyDescent="0.25">
      <c r="I334" s="8"/>
    </row>
    <row r="335" spans="9:9" x14ac:dyDescent="0.25">
      <c r="I335" s="8"/>
    </row>
    <row r="336" spans="9:9" x14ac:dyDescent="0.25">
      <c r="I336" s="8"/>
    </row>
    <row r="337" spans="9:9" x14ac:dyDescent="0.25">
      <c r="I337" s="8"/>
    </row>
    <row r="338" spans="9:9" x14ac:dyDescent="0.25">
      <c r="I338" s="8"/>
    </row>
    <row r="339" spans="9:9" x14ac:dyDescent="0.25">
      <c r="I339" s="8"/>
    </row>
    <row r="340" spans="9:9" x14ac:dyDescent="0.25">
      <c r="I340" s="8"/>
    </row>
    <row r="341" spans="9:9" x14ac:dyDescent="0.25">
      <c r="I341" s="8"/>
    </row>
    <row r="342" spans="9:9" x14ac:dyDescent="0.25">
      <c r="I342" s="8"/>
    </row>
    <row r="343" spans="9:9" x14ac:dyDescent="0.25">
      <c r="I343" s="8"/>
    </row>
    <row r="344" spans="9:9" x14ac:dyDescent="0.25">
      <c r="I344" s="8"/>
    </row>
    <row r="345" spans="9:9" x14ac:dyDescent="0.25">
      <c r="I345" s="8"/>
    </row>
    <row r="346" spans="9:9" x14ac:dyDescent="0.25">
      <c r="I346" s="8"/>
    </row>
    <row r="347" spans="9:9" x14ac:dyDescent="0.25">
      <c r="I347" s="8"/>
    </row>
    <row r="348" spans="9:9" x14ac:dyDescent="0.25">
      <c r="I348" s="8"/>
    </row>
    <row r="349" spans="9:9" x14ac:dyDescent="0.25">
      <c r="I349" s="8"/>
    </row>
    <row r="350" spans="9:9" x14ac:dyDescent="0.25">
      <c r="I350" s="8"/>
    </row>
    <row r="351" spans="9:9" x14ac:dyDescent="0.25">
      <c r="I351" s="8"/>
    </row>
    <row r="352" spans="9:9" x14ac:dyDescent="0.25">
      <c r="I352" s="8"/>
    </row>
    <row r="353" spans="9:9" x14ac:dyDescent="0.25">
      <c r="I353" s="8"/>
    </row>
    <row r="354" spans="9:9" x14ac:dyDescent="0.25">
      <c r="I354" s="8"/>
    </row>
    <row r="355" spans="9:9" x14ac:dyDescent="0.25">
      <c r="I355" s="8"/>
    </row>
    <row r="356" spans="9:9" x14ac:dyDescent="0.25">
      <c r="I356" s="8"/>
    </row>
    <row r="357" spans="9:9" x14ac:dyDescent="0.25">
      <c r="I357" s="8"/>
    </row>
    <row r="358" spans="9:9" x14ac:dyDescent="0.25">
      <c r="I358" s="8"/>
    </row>
    <row r="359" spans="9:9" x14ac:dyDescent="0.25">
      <c r="I359" s="8"/>
    </row>
    <row r="360" spans="9:9" x14ac:dyDescent="0.25">
      <c r="I360" s="8"/>
    </row>
    <row r="361" spans="9:9" x14ac:dyDescent="0.25">
      <c r="I361" s="8"/>
    </row>
    <row r="362" spans="9:9" x14ac:dyDescent="0.25">
      <c r="I362" s="8"/>
    </row>
    <row r="363" spans="9:9" x14ac:dyDescent="0.25">
      <c r="I363" s="8"/>
    </row>
    <row r="364" spans="9:9" x14ac:dyDescent="0.25">
      <c r="I364" s="8"/>
    </row>
    <row r="365" spans="9:9" x14ac:dyDescent="0.25">
      <c r="I365" s="8"/>
    </row>
    <row r="366" spans="9:9" x14ac:dyDescent="0.25">
      <c r="I366" s="8"/>
    </row>
    <row r="367" spans="9:9" x14ac:dyDescent="0.25">
      <c r="I367" s="8"/>
    </row>
    <row r="368" spans="9:9" x14ac:dyDescent="0.25">
      <c r="I368" s="8"/>
    </row>
    <row r="369" spans="9:9" x14ac:dyDescent="0.25">
      <c r="I369" s="8"/>
    </row>
    <row r="370" spans="9:9" x14ac:dyDescent="0.25">
      <c r="I370" s="8"/>
    </row>
    <row r="371" spans="9:9" x14ac:dyDescent="0.25">
      <c r="I371" s="8"/>
    </row>
    <row r="372" spans="9:9" x14ac:dyDescent="0.25">
      <c r="I372" s="8"/>
    </row>
    <row r="373" spans="9:9" x14ac:dyDescent="0.25">
      <c r="I373" s="8"/>
    </row>
    <row r="374" spans="9:9" x14ac:dyDescent="0.25">
      <c r="I374" s="8"/>
    </row>
    <row r="375" spans="9:9" x14ac:dyDescent="0.25">
      <c r="I375" s="8"/>
    </row>
    <row r="376" spans="9:9" x14ac:dyDescent="0.25">
      <c r="I376" s="8"/>
    </row>
    <row r="377" spans="9:9" x14ac:dyDescent="0.25">
      <c r="I377" s="8"/>
    </row>
    <row r="378" spans="9:9" x14ac:dyDescent="0.25">
      <c r="I378" s="8"/>
    </row>
    <row r="379" spans="9:9" x14ac:dyDescent="0.25">
      <c r="I379" s="8"/>
    </row>
    <row r="380" spans="9:9" x14ac:dyDescent="0.25">
      <c r="I380" s="8"/>
    </row>
    <row r="381" spans="9:9" x14ac:dyDescent="0.25">
      <c r="I381" s="8"/>
    </row>
    <row r="382" spans="9:9" x14ac:dyDescent="0.25">
      <c r="I382" s="8"/>
    </row>
    <row r="383" spans="9:9" x14ac:dyDescent="0.25">
      <c r="I383" s="8"/>
    </row>
    <row r="384" spans="9:9" x14ac:dyDescent="0.25">
      <c r="I384" s="8"/>
    </row>
    <row r="385" spans="9:9" x14ac:dyDescent="0.25">
      <c r="I385" s="8"/>
    </row>
    <row r="386" spans="9:9" x14ac:dyDescent="0.25">
      <c r="I386" s="8"/>
    </row>
    <row r="387" spans="9:9" x14ac:dyDescent="0.25">
      <c r="I387" s="8"/>
    </row>
    <row r="388" spans="9:9" x14ac:dyDescent="0.25">
      <c r="I388" s="8"/>
    </row>
    <row r="389" spans="9:9" x14ac:dyDescent="0.25">
      <c r="I389" s="8"/>
    </row>
    <row r="390" spans="9:9" x14ac:dyDescent="0.25">
      <c r="I390" s="8"/>
    </row>
    <row r="391" spans="9:9" x14ac:dyDescent="0.25">
      <c r="I391" s="8"/>
    </row>
    <row r="392" spans="9:9" x14ac:dyDescent="0.25">
      <c r="I392" s="8"/>
    </row>
    <row r="393" spans="9:9" x14ac:dyDescent="0.25">
      <c r="I393" s="8"/>
    </row>
    <row r="394" spans="9:9" x14ac:dyDescent="0.25">
      <c r="I394" s="8"/>
    </row>
    <row r="395" spans="9:9" x14ac:dyDescent="0.25">
      <c r="I395" s="8"/>
    </row>
    <row r="396" spans="9:9" x14ac:dyDescent="0.25">
      <c r="I396" s="8"/>
    </row>
    <row r="397" spans="9:9" x14ac:dyDescent="0.25">
      <c r="I397" s="8"/>
    </row>
    <row r="398" spans="9:9" x14ac:dyDescent="0.25">
      <c r="I398" s="8"/>
    </row>
    <row r="399" spans="9:9" x14ac:dyDescent="0.25">
      <c r="I399" s="8"/>
    </row>
    <row r="400" spans="9:9" x14ac:dyDescent="0.25">
      <c r="I400" s="8"/>
    </row>
    <row r="401" spans="9:9" x14ac:dyDescent="0.25">
      <c r="I401" s="8"/>
    </row>
    <row r="402" spans="9:9" x14ac:dyDescent="0.25">
      <c r="I402" s="8"/>
    </row>
    <row r="403" spans="9:9" x14ac:dyDescent="0.25">
      <c r="I403" s="8"/>
    </row>
    <row r="404" spans="9:9" x14ac:dyDescent="0.25">
      <c r="I404" s="8"/>
    </row>
    <row r="405" spans="9:9" x14ac:dyDescent="0.25">
      <c r="I405" s="8"/>
    </row>
    <row r="406" spans="9:9" x14ac:dyDescent="0.25">
      <c r="I406" s="8"/>
    </row>
    <row r="407" spans="9:9" x14ac:dyDescent="0.25">
      <c r="I407" s="8"/>
    </row>
    <row r="408" spans="9:9" x14ac:dyDescent="0.25">
      <c r="I408" s="8"/>
    </row>
    <row r="409" spans="9:9" x14ac:dyDescent="0.25">
      <c r="I409" s="8"/>
    </row>
    <row r="410" spans="9:9" x14ac:dyDescent="0.25">
      <c r="I410" s="8"/>
    </row>
    <row r="411" spans="9:9" x14ac:dyDescent="0.25">
      <c r="I411" s="8"/>
    </row>
    <row r="412" spans="9:9" x14ac:dyDescent="0.25">
      <c r="I412" s="8"/>
    </row>
    <row r="413" spans="9:9" x14ac:dyDescent="0.25">
      <c r="I413" s="8"/>
    </row>
    <row r="414" spans="9:9" x14ac:dyDescent="0.25">
      <c r="I414" s="8"/>
    </row>
    <row r="415" spans="9:9" x14ac:dyDescent="0.25">
      <c r="I415" s="8"/>
    </row>
    <row r="416" spans="9:9" x14ac:dyDescent="0.25">
      <c r="I416" s="8"/>
    </row>
    <row r="417" spans="9:9" x14ac:dyDescent="0.25">
      <c r="I417" s="8"/>
    </row>
    <row r="418" spans="9:9" x14ac:dyDescent="0.25">
      <c r="I418" s="8"/>
    </row>
    <row r="419" spans="9:9" x14ac:dyDescent="0.25">
      <c r="I419" s="8"/>
    </row>
    <row r="420" spans="9:9" x14ac:dyDescent="0.25">
      <c r="I420" s="8"/>
    </row>
    <row r="421" spans="9:9" x14ac:dyDescent="0.25">
      <c r="I421" s="8"/>
    </row>
    <row r="422" spans="9:9" x14ac:dyDescent="0.25">
      <c r="I422" s="8"/>
    </row>
    <row r="423" spans="9:9" x14ac:dyDescent="0.25">
      <c r="I423" s="8"/>
    </row>
    <row r="424" spans="9:9" x14ac:dyDescent="0.25">
      <c r="I424" s="8"/>
    </row>
    <row r="425" spans="9:9" x14ac:dyDescent="0.25">
      <c r="I425" s="8"/>
    </row>
    <row r="426" spans="9:9" x14ac:dyDescent="0.25">
      <c r="I426" s="8"/>
    </row>
    <row r="427" spans="9:9" x14ac:dyDescent="0.25">
      <c r="I427" s="8"/>
    </row>
    <row r="428" spans="9:9" x14ac:dyDescent="0.25">
      <c r="I428" s="8"/>
    </row>
    <row r="429" spans="9:9" x14ac:dyDescent="0.25">
      <c r="I429" s="8"/>
    </row>
    <row r="430" spans="9:9" x14ac:dyDescent="0.25">
      <c r="I430" s="8"/>
    </row>
    <row r="431" spans="9:9" x14ac:dyDescent="0.25">
      <c r="I431" s="8"/>
    </row>
    <row r="432" spans="9:9" x14ac:dyDescent="0.25">
      <c r="I432" s="8"/>
    </row>
    <row r="433" spans="9:9" x14ac:dyDescent="0.25">
      <c r="I433" s="8"/>
    </row>
    <row r="434" spans="9:9" x14ac:dyDescent="0.25">
      <c r="I434" s="8"/>
    </row>
    <row r="435" spans="9:9" x14ac:dyDescent="0.25">
      <c r="I435" s="8"/>
    </row>
    <row r="436" spans="9:9" x14ac:dyDescent="0.25">
      <c r="I436" s="8"/>
    </row>
    <row r="437" spans="9:9" x14ac:dyDescent="0.25">
      <c r="I437" s="8"/>
    </row>
    <row r="438" spans="9:9" x14ac:dyDescent="0.25">
      <c r="I438" s="8"/>
    </row>
    <row r="439" spans="9:9" x14ac:dyDescent="0.25">
      <c r="I439" s="8"/>
    </row>
    <row r="440" spans="9:9" x14ac:dyDescent="0.25">
      <c r="I440" s="8"/>
    </row>
    <row r="441" spans="9:9" x14ac:dyDescent="0.25">
      <c r="I441" s="8"/>
    </row>
    <row r="442" spans="9:9" x14ac:dyDescent="0.25">
      <c r="I442" s="8"/>
    </row>
    <row r="443" spans="9:9" x14ac:dyDescent="0.25">
      <c r="I443" s="8"/>
    </row>
    <row r="444" spans="9:9" x14ac:dyDescent="0.25">
      <c r="I444" s="8"/>
    </row>
    <row r="445" spans="9:9" x14ac:dyDescent="0.25">
      <c r="I445" s="8"/>
    </row>
    <row r="446" spans="9:9" x14ac:dyDescent="0.25">
      <c r="I446" s="8"/>
    </row>
    <row r="447" spans="9:9" x14ac:dyDescent="0.25">
      <c r="I447" s="8"/>
    </row>
    <row r="448" spans="9:9" x14ac:dyDescent="0.25">
      <c r="I448" s="8"/>
    </row>
    <row r="449" spans="9:9" x14ac:dyDescent="0.25">
      <c r="I449" s="8"/>
    </row>
    <row r="450" spans="9:9" x14ac:dyDescent="0.25">
      <c r="I450" s="8"/>
    </row>
    <row r="451" spans="9:9" x14ac:dyDescent="0.25">
      <c r="I451" s="8"/>
    </row>
    <row r="452" spans="9:9" x14ac:dyDescent="0.25">
      <c r="I452" s="8"/>
    </row>
    <row r="453" spans="9:9" x14ac:dyDescent="0.25">
      <c r="I453" s="8"/>
    </row>
    <row r="454" spans="9:9" x14ac:dyDescent="0.25">
      <c r="I454" s="8"/>
    </row>
    <row r="455" spans="9:9" x14ac:dyDescent="0.25">
      <c r="I455" s="8"/>
    </row>
    <row r="456" spans="9:9" x14ac:dyDescent="0.25">
      <c r="I456" s="8"/>
    </row>
    <row r="457" spans="9:9" x14ac:dyDescent="0.25">
      <c r="I457" s="8"/>
    </row>
    <row r="458" spans="9:9" x14ac:dyDescent="0.25">
      <c r="I458" s="8"/>
    </row>
    <row r="459" spans="9:9" x14ac:dyDescent="0.25">
      <c r="I459" s="8"/>
    </row>
    <row r="460" spans="9:9" x14ac:dyDescent="0.25">
      <c r="I460" s="8"/>
    </row>
    <row r="461" spans="9:9" x14ac:dyDescent="0.25">
      <c r="I461" s="8"/>
    </row>
    <row r="462" spans="9:9" x14ac:dyDescent="0.25">
      <c r="I462" s="8"/>
    </row>
    <row r="463" spans="9:9" x14ac:dyDescent="0.25">
      <c r="I463" s="8"/>
    </row>
    <row r="464" spans="9:9" x14ac:dyDescent="0.25">
      <c r="I464" s="8"/>
    </row>
    <row r="465" spans="9:9" x14ac:dyDescent="0.25">
      <c r="I465" s="8"/>
    </row>
    <row r="466" spans="9:9" x14ac:dyDescent="0.25">
      <c r="I466" s="8"/>
    </row>
    <row r="467" spans="9:9" x14ac:dyDescent="0.25">
      <c r="I467" s="8"/>
    </row>
    <row r="468" spans="9:9" x14ac:dyDescent="0.25">
      <c r="I468" s="8"/>
    </row>
    <row r="469" spans="9:9" x14ac:dyDescent="0.25">
      <c r="I469" s="8"/>
    </row>
    <row r="470" spans="9:9" x14ac:dyDescent="0.25">
      <c r="I470" s="8"/>
    </row>
    <row r="471" spans="9:9" x14ac:dyDescent="0.25">
      <c r="I471" s="8"/>
    </row>
    <row r="472" spans="9:9" x14ac:dyDescent="0.25">
      <c r="I472" s="8"/>
    </row>
    <row r="473" spans="9:9" x14ac:dyDescent="0.25">
      <c r="I473" s="8"/>
    </row>
    <row r="474" spans="9:9" x14ac:dyDescent="0.25">
      <c r="I474" s="8"/>
    </row>
    <row r="475" spans="9:9" x14ac:dyDescent="0.25">
      <c r="I475" s="8"/>
    </row>
    <row r="476" spans="9:9" x14ac:dyDescent="0.25">
      <c r="I476" s="8"/>
    </row>
    <row r="477" spans="9:9" x14ac:dyDescent="0.25">
      <c r="I477" s="8"/>
    </row>
    <row r="478" spans="9:9" x14ac:dyDescent="0.25">
      <c r="I478" s="8"/>
    </row>
    <row r="479" spans="9:9" x14ac:dyDescent="0.25">
      <c r="I479" s="8"/>
    </row>
    <row r="480" spans="9:9" x14ac:dyDescent="0.25">
      <c r="I480" s="8"/>
    </row>
    <row r="481" spans="9:9" x14ac:dyDescent="0.25">
      <c r="I481" s="8"/>
    </row>
    <row r="482" spans="9:9" x14ac:dyDescent="0.25">
      <c r="I482" s="8"/>
    </row>
    <row r="483" spans="9:9" x14ac:dyDescent="0.25">
      <c r="I483" s="8"/>
    </row>
    <row r="484" spans="9:9" x14ac:dyDescent="0.25">
      <c r="I484" s="8"/>
    </row>
    <row r="485" spans="9:9" x14ac:dyDescent="0.25">
      <c r="I485" s="8"/>
    </row>
    <row r="486" spans="9:9" x14ac:dyDescent="0.25">
      <c r="I486" s="8"/>
    </row>
    <row r="487" spans="9:9" x14ac:dyDescent="0.25">
      <c r="I487" s="8"/>
    </row>
    <row r="488" spans="9:9" x14ac:dyDescent="0.25">
      <c r="I488" s="8"/>
    </row>
    <row r="489" spans="9:9" x14ac:dyDescent="0.25">
      <c r="I489" s="8"/>
    </row>
    <row r="490" spans="9:9" x14ac:dyDescent="0.25">
      <c r="I490" s="8"/>
    </row>
    <row r="491" spans="9:9" x14ac:dyDescent="0.25">
      <c r="I491" s="8"/>
    </row>
    <row r="492" spans="9:9" x14ac:dyDescent="0.25">
      <c r="I492" s="8"/>
    </row>
    <row r="493" spans="9:9" x14ac:dyDescent="0.25">
      <c r="I493" s="8"/>
    </row>
    <row r="494" spans="9:9" x14ac:dyDescent="0.25">
      <c r="I494" s="8"/>
    </row>
    <row r="495" spans="9:9" x14ac:dyDescent="0.25">
      <c r="I495" s="8"/>
    </row>
    <row r="496" spans="9:9" x14ac:dyDescent="0.25">
      <c r="I496" s="8"/>
    </row>
    <row r="497" spans="9:9" x14ac:dyDescent="0.25">
      <c r="I497" s="8"/>
    </row>
    <row r="498" spans="9:9" x14ac:dyDescent="0.25">
      <c r="I498" s="8"/>
    </row>
    <row r="499" spans="9:9" x14ac:dyDescent="0.25">
      <c r="I499" s="8"/>
    </row>
    <row r="500" spans="9:9" x14ac:dyDescent="0.25">
      <c r="I500" s="8"/>
    </row>
    <row r="501" spans="9:9" x14ac:dyDescent="0.25">
      <c r="I501" s="8"/>
    </row>
    <row r="502" spans="9:9" x14ac:dyDescent="0.25">
      <c r="I502" s="8"/>
    </row>
    <row r="503" spans="9:9" x14ac:dyDescent="0.25">
      <c r="I503" s="8"/>
    </row>
    <row r="504" spans="9:9" x14ac:dyDescent="0.25">
      <c r="I504" s="8"/>
    </row>
    <row r="505" spans="9:9" x14ac:dyDescent="0.25">
      <c r="I505" s="8"/>
    </row>
    <row r="506" spans="9:9" x14ac:dyDescent="0.25">
      <c r="I506" s="8"/>
    </row>
    <row r="507" spans="9:9" x14ac:dyDescent="0.25">
      <c r="I507" s="8"/>
    </row>
    <row r="508" spans="9:9" x14ac:dyDescent="0.25">
      <c r="I508" s="8"/>
    </row>
    <row r="509" spans="9:9" x14ac:dyDescent="0.25">
      <c r="I509" s="8"/>
    </row>
    <row r="510" spans="9:9" x14ac:dyDescent="0.25">
      <c r="I510" s="8"/>
    </row>
    <row r="511" spans="9:9" x14ac:dyDescent="0.25">
      <c r="I511" s="8"/>
    </row>
    <row r="512" spans="9:9" x14ac:dyDescent="0.25">
      <c r="I512" s="8"/>
    </row>
    <row r="513" spans="9:9" x14ac:dyDescent="0.25">
      <c r="I513" s="8"/>
    </row>
    <row r="514" spans="9:9" x14ac:dyDescent="0.25">
      <c r="I514" s="8"/>
    </row>
    <row r="515" spans="9:9" x14ac:dyDescent="0.25">
      <c r="I515" s="8"/>
    </row>
    <row r="516" spans="9:9" x14ac:dyDescent="0.25">
      <c r="I516" s="8"/>
    </row>
    <row r="517" spans="9:9" x14ac:dyDescent="0.25">
      <c r="I517" s="8"/>
    </row>
    <row r="518" spans="9:9" x14ac:dyDescent="0.25">
      <c r="I518" s="8"/>
    </row>
    <row r="519" spans="9:9" x14ac:dyDescent="0.25">
      <c r="I519" s="8"/>
    </row>
    <row r="520" spans="9:9" x14ac:dyDescent="0.25">
      <c r="I520" s="8"/>
    </row>
    <row r="521" spans="9:9" x14ac:dyDescent="0.25">
      <c r="I521" s="8"/>
    </row>
    <row r="522" spans="9:9" x14ac:dyDescent="0.25">
      <c r="I522" s="8"/>
    </row>
    <row r="523" spans="9:9" x14ac:dyDescent="0.25">
      <c r="I523" s="8"/>
    </row>
    <row r="524" spans="9:9" x14ac:dyDescent="0.25">
      <c r="I524" s="8"/>
    </row>
    <row r="525" spans="9:9" x14ac:dyDescent="0.25">
      <c r="I525" s="8"/>
    </row>
    <row r="526" spans="9:9" x14ac:dyDescent="0.25">
      <c r="I526" s="8"/>
    </row>
    <row r="527" spans="9:9" x14ac:dyDescent="0.25">
      <c r="I527" s="8"/>
    </row>
    <row r="528" spans="9:9" x14ac:dyDescent="0.25">
      <c r="I528" s="8"/>
    </row>
    <row r="529" spans="9:9" x14ac:dyDescent="0.25">
      <c r="I529" s="8"/>
    </row>
    <row r="530" spans="9:9" x14ac:dyDescent="0.25">
      <c r="I530" s="8"/>
    </row>
    <row r="531" spans="9:9" x14ac:dyDescent="0.25">
      <c r="I531" s="8"/>
    </row>
    <row r="532" spans="9:9" x14ac:dyDescent="0.25">
      <c r="I532" s="8"/>
    </row>
    <row r="533" spans="9:9" x14ac:dyDescent="0.25">
      <c r="I533" s="8"/>
    </row>
    <row r="534" spans="9:9" x14ac:dyDescent="0.25">
      <c r="I534" s="8"/>
    </row>
    <row r="535" spans="9:9" x14ac:dyDescent="0.25">
      <c r="I535" s="8"/>
    </row>
    <row r="536" spans="9:9" x14ac:dyDescent="0.25">
      <c r="I536" s="8"/>
    </row>
    <row r="537" spans="9:9" x14ac:dyDescent="0.25">
      <c r="I537" s="8"/>
    </row>
    <row r="538" spans="9:9" x14ac:dyDescent="0.25">
      <c r="I538" s="8"/>
    </row>
    <row r="539" spans="9:9" x14ac:dyDescent="0.25">
      <c r="I539" s="8"/>
    </row>
    <row r="540" spans="9:9" x14ac:dyDescent="0.25">
      <c r="I540" s="8"/>
    </row>
    <row r="541" spans="9:9" x14ac:dyDescent="0.25">
      <c r="I541" s="8"/>
    </row>
    <row r="542" spans="9:9" x14ac:dyDescent="0.25">
      <c r="I542" s="8"/>
    </row>
    <row r="543" spans="9:9" x14ac:dyDescent="0.25">
      <c r="I543" s="8"/>
    </row>
    <row r="544" spans="9:9" x14ac:dyDescent="0.25">
      <c r="I544" s="8"/>
    </row>
    <row r="545" spans="9:9" x14ac:dyDescent="0.25">
      <c r="I545" s="8"/>
    </row>
    <row r="546" spans="9:9" x14ac:dyDescent="0.25">
      <c r="I546" s="8"/>
    </row>
    <row r="547" spans="9:9" x14ac:dyDescent="0.25">
      <c r="I547" s="8"/>
    </row>
    <row r="548" spans="9:9" x14ac:dyDescent="0.25">
      <c r="I548" s="8"/>
    </row>
    <row r="549" spans="9:9" x14ac:dyDescent="0.25">
      <c r="I549" s="8"/>
    </row>
    <row r="550" spans="9:9" x14ac:dyDescent="0.25">
      <c r="I550" s="8"/>
    </row>
    <row r="551" spans="9:9" x14ac:dyDescent="0.25">
      <c r="I551" s="8"/>
    </row>
    <row r="552" spans="9:9" x14ac:dyDescent="0.25">
      <c r="I552" s="8"/>
    </row>
    <row r="553" spans="9:9" x14ac:dyDescent="0.25">
      <c r="I553" s="8"/>
    </row>
    <row r="554" spans="9:9" x14ac:dyDescent="0.25">
      <c r="I554" s="8"/>
    </row>
    <row r="555" spans="9:9" x14ac:dyDescent="0.25">
      <c r="I555" s="8"/>
    </row>
    <row r="556" spans="9:9" x14ac:dyDescent="0.25">
      <c r="I556" s="8"/>
    </row>
    <row r="557" spans="9:9" x14ac:dyDescent="0.25">
      <c r="I557" s="8"/>
    </row>
    <row r="558" spans="9:9" x14ac:dyDescent="0.25">
      <c r="I558" s="8"/>
    </row>
    <row r="559" spans="9:9" x14ac:dyDescent="0.25">
      <c r="I559" s="8"/>
    </row>
    <row r="560" spans="9:9" x14ac:dyDescent="0.25">
      <c r="I560" s="8"/>
    </row>
    <row r="561" spans="9:9" x14ac:dyDescent="0.25">
      <c r="I561" s="8"/>
    </row>
    <row r="562" spans="9:9" x14ac:dyDescent="0.25">
      <c r="I562" s="8"/>
    </row>
    <row r="563" spans="9:9" x14ac:dyDescent="0.25">
      <c r="I563" s="8"/>
    </row>
    <row r="564" spans="9:9" x14ac:dyDescent="0.25">
      <c r="I564" s="8"/>
    </row>
    <row r="565" spans="9:9" x14ac:dyDescent="0.25">
      <c r="I565" s="8"/>
    </row>
    <row r="566" spans="9:9" x14ac:dyDescent="0.25">
      <c r="I566" s="8"/>
    </row>
    <row r="567" spans="9:9" x14ac:dyDescent="0.25">
      <c r="I567" s="8"/>
    </row>
    <row r="568" spans="9:9" x14ac:dyDescent="0.25">
      <c r="I568" s="8"/>
    </row>
    <row r="569" spans="9:9" x14ac:dyDescent="0.25">
      <c r="I569" s="8"/>
    </row>
    <row r="570" spans="9:9" x14ac:dyDescent="0.25">
      <c r="I570" s="8"/>
    </row>
    <row r="571" spans="9:9" x14ac:dyDescent="0.25">
      <c r="I571" s="8"/>
    </row>
    <row r="572" spans="9:9" x14ac:dyDescent="0.25">
      <c r="I572" s="8"/>
    </row>
    <row r="573" spans="9:9" x14ac:dyDescent="0.25">
      <c r="I573" s="8"/>
    </row>
    <row r="574" spans="9:9" x14ac:dyDescent="0.25">
      <c r="I574" s="8"/>
    </row>
    <row r="575" spans="9:9" x14ac:dyDescent="0.25">
      <c r="I575" s="8"/>
    </row>
    <row r="576" spans="9:9" x14ac:dyDescent="0.25">
      <c r="I576" s="8"/>
    </row>
    <row r="577" spans="9:9" x14ac:dyDescent="0.25">
      <c r="I577" s="8"/>
    </row>
    <row r="578" spans="9:9" x14ac:dyDescent="0.25">
      <c r="I578" s="8"/>
    </row>
    <row r="579" spans="9:9" x14ac:dyDescent="0.25">
      <c r="I579" s="8"/>
    </row>
    <row r="580" spans="9:9" x14ac:dyDescent="0.25">
      <c r="I580" s="8"/>
    </row>
    <row r="581" spans="9:9" x14ac:dyDescent="0.25">
      <c r="I581" s="8"/>
    </row>
    <row r="582" spans="9:9" x14ac:dyDescent="0.25">
      <c r="I582" s="8"/>
    </row>
    <row r="583" spans="9:9" x14ac:dyDescent="0.25">
      <c r="I583" s="8"/>
    </row>
    <row r="584" spans="9:9" x14ac:dyDescent="0.25">
      <c r="I584" s="8"/>
    </row>
    <row r="585" spans="9:9" x14ac:dyDescent="0.25">
      <c r="I585" s="8"/>
    </row>
    <row r="586" spans="9:9" x14ac:dyDescent="0.25">
      <c r="I586" s="8"/>
    </row>
    <row r="587" spans="9:9" x14ac:dyDescent="0.25">
      <c r="I587" s="8"/>
    </row>
    <row r="588" spans="9:9" x14ac:dyDescent="0.25">
      <c r="I588" s="8"/>
    </row>
    <row r="589" spans="9:9" x14ac:dyDescent="0.25">
      <c r="I589" s="8"/>
    </row>
    <row r="590" spans="9:9" x14ac:dyDescent="0.25">
      <c r="I590" s="8"/>
    </row>
    <row r="591" spans="9:9" x14ac:dyDescent="0.25">
      <c r="I591" s="8"/>
    </row>
    <row r="592" spans="9:9" x14ac:dyDescent="0.25">
      <c r="I592" s="8"/>
    </row>
    <row r="593" spans="9:9" x14ac:dyDescent="0.25">
      <c r="I593" s="8"/>
    </row>
    <row r="594" spans="9:9" x14ac:dyDescent="0.25">
      <c r="I594" s="8"/>
    </row>
    <row r="595" spans="9:9" x14ac:dyDescent="0.25">
      <c r="I595" s="8"/>
    </row>
    <row r="596" spans="9:9" x14ac:dyDescent="0.25">
      <c r="I596" s="8"/>
    </row>
    <row r="597" spans="9:9" x14ac:dyDescent="0.25">
      <c r="I597" s="8"/>
    </row>
    <row r="598" spans="9:9" x14ac:dyDescent="0.25">
      <c r="I598" s="8"/>
    </row>
    <row r="599" spans="9:9" x14ac:dyDescent="0.25">
      <c r="I599" s="8"/>
    </row>
    <row r="600" spans="9:9" x14ac:dyDescent="0.25">
      <c r="I600" s="8"/>
    </row>
    <row r="601" spans="9:9" x14ac:dyDescent="0.25">
      <c r="I601" s="8"/>
    </row>
    <row r="602" spans="9:9" x14ac:dyDescent="0.25">
      <c r="I602" s="8"/>
    </row>
    <row r="603" spans="9:9" x14ac:dyDescent="0.25">
      <c r="I603" s="8"/>
    </row>
    <row r="604" spans="9:9" x14ac:dyDescent="0.25">
      <c r="I604" s="8"/>
    </row>
    <row r="605" spans="9:9" x14ac:dyDescent="0.25">
      <c r="I605" s="8"/>
    </row>
    <row r="606" spans="9:9" x14ac:dyDescent="0.25">
      <c r="I606" s="8"/>
    </row>
    <row r="607" spans="9:9" x14ac:dyDescent="0.25">
      <c r="I607" s="8"/>
    </row>
    <row r="608" spans="9:9" x14ac:dyDescent="0.25">
      <c r="I608" s="8"/>
    </row>
    <row r="609" spans="9:9" x14ac:dyDescent="0.25">
      <c r="I609" s="8"/>
    </row>
    <row r="610" spans="9:9" x14ac:dyDescent="0.25">
      <c r="I610" s="8"/>
    </row>
    <row r="611" spans="9:9" x14ac:dyDescent="0.25">
      <c r="I611" s="8"/>
    </row>
  </sheetData>
  <mergeCells count="4">
    <mergeCell ref="A5:G5"/>
    <mergeCell ref="A9:G9"/>
    <mergeCell ref="A8:G8"/>
    <mergeCell ref="A60:E60"/>
  </mergeCells>
  <pageMargins left="0.22" right="0.26" top="0.25" bottom="0.28000000000000003" header="0.31496062992125984" footer="0.2800000000000000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E946EC89E1C36142A37EA8B899FF8892" ma:contentTypeVersion="" ma:contentTypeDescription="Upload an image." ma:contentTypeScope="" ma:versionID="d1f5d4fff76db46d2cdb357af8c4ae36">
  <xsd:schema xmlns:xsd="http://www.w3.org/2001/XMLSchema" xmlns:xs="http://www.w3.org/2001/XMLSchema" xmlns:p="http://schemas.microsoft.com/office/2006/metadata/properties" xmlns:ns1="http://schemas.microsoft.com/sharepoint/v3" xmlns:ns2="EA099B78-A094-402C-B2B7-155876F2B850" xmlns:ns3="http://schemas.microsoft.com/sharepoint/v3/fields" targetNamespace="http://schemas.microsoft.com/office/2006/metadata/properties" ma:root="true" ma:fieldsID="4a31ff3d05937358be38ffa86c50957a" ns1:_="" ns2:_="" ns3:_="">
    <xsd:import namespace="http://schemas.microsoft.com/sharepoint/v3"/>
    <xsd:import namespace="EA099B78-A094-402C-B2B7-155876F2B85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99B78-A094-402C-B2B7-155876F2B850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Width" ma:index="22" nillable="true" ma:displayName="Width" ma:internalName="ImageWidth" ma:readOnly="true">
      <xsd:simpleType>
        <xsd:restriction base="dms:Unknown"/>
      </xsd:simpleType>
    </xsd:element>
    <xsd:element name="ImageHeight" ma:index="23" nillable="true" ma:displayName="Height" ma:internalName="ImageHeight" ma:readOnly="true">
      <xsd:simpleType>
        <xsd:restriction base="dms:Unknown"/>
      </xsd:simpleType>
    </xsd:element>
    <xsd:element name="ImageCreateDate" ma:index="26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7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5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4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07483-564C-40A0-8D19-61B17D460B50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FEF77F-38DC-40C4-B116-651C0BDE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82517-5F28-45E1-95CF-EE02A36A2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099B78-A094-402C-B2B7-155876F2B850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Mjera 19</vt:lpstr>
      <vt:lpstr>'Mjera 19'!Print_Titles</vt:lpstr>
    </vt:vector>
  </TitlesOfParts>
  <Company>APPRRR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Martina Pajač</cp:lastModifiedBy>
  <cp:lastPrinted>2016-02-02T14:56:11Z</cp:lastPrinted>
  <dcterms:created xsi:type="dcterms:W3CDTF">2015-08-31T09:39:07Z</dcterms:created>
  <dcterms:modified xsi:type="dcterms:W3CDTF">2017-06-16T12:28:21Z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0x0101009148F5A04DDD49CBA7127AADA5FB792B00AADE34325A8B49CDA8BB4DB53328F21400E946EC89E1C36142A37EA8B899FF8892</vt:lpwstr>
  </property>
</Properties>
</file>