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440" windowHeight="9345"/>
  </bookViews>
  <sheets>
    <sheet name="Obrazac_Plan provedbe LRS " sheetId="12" r:id="rId1"/>
  </sheets>
  <definedNames>
    <definedName name="_xlnm.Print_Area" localSheetId="0">'Obrazac_Plan provedbe LRS '!$D$1:$AP$54</definedName>
    <definedName name="_xlnm.Print_Titles" localSheetId="0">'Obrazac_Plan provedbe LRS '!$1:$6</definedName>
  </definedNames>
  <calcPr calcId="152511"/>
</workbook>
</file>

<file path=xl/calcChain.xml><?xml version="1.0" encoding="utf-8"?>
<calcChain xmlns="http://schemas.openxmlformats.org/spreadsheetml/2006/main">
  <c r="M37" i="12" l="1"/>
  <c r="M23" i="12"/>
  <c r="P21" i="12"/>
  <c r="U31" i="12" l="1"/>
  <c r="U30" i="12"/>
  <c r="Z30" i="12" s="1"/>
  <c r="U29" i="12"/>
  <c r="L44" i="12"/>
  <c r="T12" i="12" s="1"/>
  <c r="T14" i="12" s="1"/>
  <c r="M22" i="12"/>
  <c r="M24" i="12"/>
  <c r="M25" i="12"/>
  <c r="M26" i="12"/>
  <c r="M27" i="12"/>
  <c r="M28" i="12"/>
  <c r="M29" i="12"/>
  <c r="M30" i="12"/>
  <c r="P30" i="12" s="1"/>
  <c r="M31" i="12"/>
  <c r="M32" i="12"/>
  <c r="M33" i="12"/>
  <c r="M34" i="12"/>
  <c r="R34" i="12" s="1"/>
  <c r="M35" i="12"/>
  <c r="M36" i="12"/>
  <c r="M38" i="12"/>
  <c r="R38" i="12" s="1"/>
  <c r="M39" i="12"/>
  <c r="R39" i="12" s="1"/>
  <c r="M40" i="12"/>
  <c r="M41" i="12"/>
  <c r="M42" i="12"/>
  <c r="M43" i="12"/>
  <c r="M21" i="12"/>
  <c r="P22" i="12"/>
  <c r="P23" i="12"/>
  <c r="P24" i="12"/>
  <c r="P25" i="12"/>
  <c r="P26" i="12"/>
  <c r="P27" i="12"/>
  <c r="P28" i="12"/>
  <c r="P29" i="12"/>
  <c r="P31" i="12"/>
  <c r="P32" i="12"/>
  <c r="P33" i="12"/>
  <c r="P34" i="12"/>
  <c r="P35" i="12"/>
  <c r="P36" i="12"/>
  <c r="P37" i="12"/>
  <c r="P38" i="12"/>
  <c r="P39" i="12"/>
  <c r="P40" i="12"/>
  <c r="P41" i="12"/>
  <c r="P42" i="12"/>
  <c r="P43" i="12"/>
  <c r="X21" i="12"/>
  <c r="X22" i="12"/>
  <c r="X24" i="12"/>
  <c r="X25" i="12"/>
  <c r="X27" i="12"/>
  <c r="X33" i="12"/>
  <c r="X34" i="12"/>
  <c r="X36" i="12"/>
  <c r="X37" i="12"/>
  <c r="X38" i="12"/>
  <c r="X39" i="12"/>
  <c r="X40" i="12"/>
  <c r="X41" i="12"/>
  <c r="X42" i="12"/>
  <c r="R21" i="12"/>
  <c r="R22" i="12"/>
  <c r="R24" i="12"/>
  <c r="R25" i="12"/>
  <c r="R27" i="12"/>
  <c r="R33" i="12"/>
  <c r="R36" i="12"/>
  <c r="R40" i="12"/>
  <c r="R41" i="12"/>
  <c r="R42" i="12"/>
  <c r="N34" i="12"/>
  <c r="AK40" i="12"/>
  <c r="AK41" i="12"/>
  <c r="Z31" i="12"/>
  <c r="Z29" i="12"/>
  <c r="R29" i="12"/>
  <c r="S29" i="12" s="1"/>
  <c r="X26" i="12"/>
  <c r="R32" i="12"/>
  <c r="X32" i="12"/>
  <c r="N41" i="12" l="1"/>
  <c r="N43" i="12"/>
  <c r="M44" i="12"/>
  <c r="N24" i="12"/>
  <c r="N31" i="12"/>
  <c r="Z41" i="12"/>
  <c r="Z21" i="12"/>
  <c r="Z38" i="12"/>
  <c r="Z40" i="12"/>
  <c r="Z24" i="12"/>
  <c r="Z32" i="12"/>
  <c r="V29" i="12"/>
  <c r="Z33" i="12"/>
  <c r="Z25" i="12"/>
  <c r="Z42" i="12"/>
  <c r="Z22" i="12"/>
  <c r="Z36" i="12"/>
  <c r="Z39" i="12"/>
  <c r="Z34" i="12"/>
  <c r="Z27" i="12"/>
  <c r="N33" i="12"/>
  <c r="N40" i="12"/>
  <c r="N37" i="12"/>
  <c r="N27" i="12"/>
  <c r="N26" i="12"/>
  <c r="P44" i="12"/>
  <c r="Q31" i="12" s="1"/>
  <c r="N30" i="12"/>
  <c r="N29" i="12"/>
  <c r="N36" i="12"/>
  <c r="N39" i="12"/>
  <c r="N42" i="12"/>
  <c r="N22" i="12"/>
  <c r="N23" i="12"/>
  <c r="N21" i="12"/>
  <c r="N25" i="12"/>
  <c r="N32" i="12"/>
  <c r="N35" i="12"/>
  <c r="N38" i="12"/>
  <c r="N28" i="12"/>
  <c r="Q35" i="12" l="1"/>
  <c r="Q39" i="12"/>
  <c r="Q43" i="12"/>
  <c r="R43" i="12" s="1"/>
  <c r="X43" i="12" s="1"/>
  <c r="Q25" i="12"/>
  <c r="Q29" i="12"/>
  <c r="Q41" i="12"/>
  <c r="Q27" i="12"/>
  <c r="Q34" i="12"/>
  <c r="Q42" i="12"/>
  <c r="Q24" i="12"/>
  <c r="Q32" i="12"/>
  <c r="Q36" i="12"/>
  <c r="Q40" i="12"/>
  <c r="Q22" i="12"/>
  <c r="Q26" i="12"/>
  <c r="R26" i="12" s="1"/>
  <c r="Q30" i="12"/>
  <c r="R30" i="12" s="1"/>
  <c r="Q37" i="12"/>
  <c r="Q23" i="12"/>
  <c r="R23" i="12" s="1"/>
  <c r="Q21" i="12"/>
  <c r="Q38" i="12"/>
  <c r="Q28" i="12"/>
  <c r="Q33" i="12"/>
  <c r="N44" i="12"/>
  <c r="R31" i="12"/>
  <c r="R28" i="12"/>
  <c r="X28" i="12" s="1"/>
  <c r="Z28" i="12" s="1"/>
  <c r="R35" i="12"/>
  <c r="X35" i="12" s="1"/>
  <c r="X23" i="12"/>
  <c r="Z23" i="12" l="1"/>
  <c r="Z26" i="12"/>
  <c r="R37" i="12"/>
  <c r="Z37" i="12" s="1"/>
  <c r="S30" i="12"/>
  <c r="V30" i="12"/>
  <c r="X44" i="12"/>
  <c r="S31" i="12"/>
  <c r="V31" i="12"/>
  <c r="Q44" i="12"/>
  <c r="R44" i="12" l="1"/>
  <c r="V44" i="12"/>
  <c r="Y21" i="12" l="1"/>
  <c r="Y26" i="12"/>
  <c r="Y34" i="12"/>
  <c r="Y38" i="12"/>
  <c r="Y42" i="12"/>
  <c r="Y27" i="12"/>
  <c r="Y35" i="12"/>
  <c r="Z35" i="12" s="1"/>
  <c r="Y41" i="12"/>
  <c r="Y43" i="12"/>
  <c r="Y24" i="12"/>
  <c r="Y39" i="12"/>
  <c r="Y32" i="12"/>
  <c r="Y23" i="12"/>
  <c r="Y28" i="12"/>
  <c r="Y36" i="12"/>
  <c r="Y40" i="12"/>
  <c r="Y22" i="12"/>
  <c r="Y25" i="12"/>
  <c r="Y33" i="12"/>
  <c r="Y37" i="12"/>
  <c r="Z43" i="12"/>
  <c r="Z44" i="12" l="1"/>
  <c r="AA26" i="12" s="1"/>
  <c r="AA34" i="12"/>
  <c r="AA21" i="12"/>
  <c r="AA43" i="12"/>
  <c r="AA40" i="12"/>
  <c r="Y44" i="12"/>
  <c r="AA32" i="12" l="1"/>
  <c r="AA29" i="12"/>
  <c r="AA24" i="12"/>
  <c r="AA33" i="12"/>
  <c r="AA23" i="12"/>
  <c r="AA25" i="12"/>
  <c r="AA42" i="12"/>
  <c r="AA28" i="12"/>
  <c r="AA39" i="12"/>
  <c r="AA36" i="12"/>
  <c r="AA38" i="12"/>
  <c r="AA30" i="12"/>
  <c r="AA31" i="12"/>
  <c r="AA27" i="12"/>
  <c r="AA41" i="12"/>
  <c r="AA22" i="12"/>
  <c r="AA37" i="12"/>
  <c r="AA35" i="12"/>
  <c r="AA44" i="12" l="1"/>
</calcChain>
</file>

<file path=xl/sharedStrings.xml><?xml version="1.0" encoding="utf-8"?>
<sst xmlns="http://schemas.openxmlformats.org/spreadsheetml/2006/main" count="135" uniqueCount="124">
  <si>
    <t>A</t>
  </si>
  <si>
    <t>C</t>
  </si>
  <si>
    <t>D</t>
  </si>
  <si>
    <t>E</t>
  </si>
  <si>
    <t>DA</t>
  </si>
  <si>
    <t>NE</t>
  </si>
  <si>
    <t>X</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</si>
  <si>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</si>
  <si>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</si>
  <si>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</si>
  <si>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</si>
  <si>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</si>
  <si>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</si>
  <si>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</si>
  <si>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</si>
  <si>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</si>
  <si>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</si>
  <si>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</si>
  <si>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Tip operacije 
iz PRR</t>
  </si>
  <si>
    <t>Naziv tipa operacije iz PRR</t>
  </si>
  <si>
    <t>3.1.1.</t>
  </si>
  <si>
    <t>Potpora za troškove informiranja i promoviranja</t>
  </si>
  <si>
    <t>Restrukturiranje, modernizacija i povećanje konkurentnosti poljoprivrednih gospodarstava</t>
  </si>
  <si>
    <t>Korištenje obnovljivih izvora energije</t>
  </si>
  <si>
    <t>Povećanje dodane vrijednosti poljoprivrednim proizvodima</t>
  </si>
  <si>
    <t>Neproizvodna ulaganja vezana uz očuvanje okoliša</t>
  </si>
  <si>
    <t>Potpora mladim poljoprivrednicima</t>
  </si>
  <si>
    <t>Potpora ulaganju u pokretanje nepoljoprivrednih djelatnosti</t>
  </si>
  <si>
    <t>Potpora razvoju malih poljoprivrednih gospodarstava</t>
  </si>
  <si>
    <t>Razvoj nepoljoprivrednih djelatnosti u ruralnim područjima</t>
  </si>
  <si>
    <t>Ulaganja u građenje javnih sustava za vodoopskrbu, odvodnju i pročišćavanje otpadnih voda</t>
  </si>
  <si>
    <t>Ulaganja u pokretanje, poboljšanje ili proširenje lokalnih temeljnih usluga za ruralno stanovništvo, uključujući slobodno vrijeme i kulturne aktivnosti te povezanu infrastrukturu</t>
  </si>
  <si>
    <t>Konverzija degradiranih šumskih sastojina i šumskih kultura</t>
  </si>
  <si>
    <t>Uspostava i uređenje poučnih staza, vidikovaca i ostale manje infrastrukture</t>
  </si>
  <si>
    <t>Modernizacija tehnologija, strojeva, alata i opreme u pridobivanju drva i šumskouzgojnim radovima</t>
  </si>
  <si>
    <t>Modernizacija tehnologija, strojeva, alata i opreme u predindustrijskoj preradi drva</t>
  </si>
  <si>
    <t>Marketing drvnih i nedrvnih šumskih proizvoda</t>
  </si>
  <si>
    <t>Uspostavljanje proizvođačkih grupa i organizacija</t>
  </si>
  <si>
    <t>Operativne skupine</t>
  </si>
  <si>
    <t>Kratki lanci opskrbe i lokalna tržišta</t>
  </si>
  <si>
    <t>Zbrinjavanje, rukovanje i korištenje stajskog gnojiva u cilju smanjenja štetnog utjecaja na okoliš</t>
  </si>
  <si>
    <t>Potpora za sudjelovanje poljoprivrednika u sustavima  
kvalitete za poljoprivredne i prehrambene proizvode</t>
  </si>
  <si>
    <t>3.2.1.</t>
  </si>
  <si>
    <t>4.1.1.</t>
  </si>
  <si>
    <t>4.1.2.</t>
  </si>
  <si>
    <t xml:space="preserve">4.1.3. </t>
  </si>
  <si>
    <t>4.2.1.</t>
  </si>
  <si>
    <t>4.2.2.</t>
  </si>
  <si>
    <t>4.4.1.</t>
  </si>
  <si>
    <t>6.1.1.</t>
  </si>
  <si>
    <t>6.2.1.</t>
  </si>
  <si>
    <t>6.3.1.</t>
  </si>
  <si>
    <t>6.4.1.</t>
  </si>
  <si>
    <t>7.2.1.</t>
  </si>
  <si>
    <t>7.2.2.</t>
  </si>
  <si>
    <t>Ulaganja u građenje nerazvrstanih cesta</t>
  </si>
  <si>
    <t>7.4.1.</t>
  </si>
  <si>
    <t>8.5.1.</t>
  </si>
  <si>
    <t>8.5.2.</t>
  </si>
  <si>
    <t>8.6.1.</t>
  </si>
  <si>
    <t>8.6.2.</t>
  </si>
  <si>
    <t>8.6.3.</t>
  </si>
  <si>
    <t>9.1.1.</t>
  </si>
  <si>
    <t>16.1.2.</t>
  </si>
  <si>
    <t>16.4.1.</t>
  </si>
  <si>
    <t>Sukladan tip operacije 
iz LRS</t>
  </si>
  <si>
    <t>PODMJERA</t>
  </si>
  <si>
    <t>19.2.</t>
  </si>
  <si>
    <t>UKUPNO 19.2.</t>
  </si>
  <si>
    <t>F</t>
  </si>
  <si>
    <t>G</t>
  </si>
  <si>
    <t>H</t>
  </si>
  <si>
    <t>19.3.</t>
  </si>
  <si>
    <t>I</t>
  </si>
  <si>
    <t xml:space="preserve">19.4. </t>
  </si>
  <si>
    <t>* Ukoliko se ovaj Obrazac podnosi prvi put upisuju se planirani iznosi iz odabrane LRS prije njenih izmjena, ako se podnose Izmjene ovog Obrasca upisuju se iznosi iz posljednjeg odobrenog Plana provedbe LRS.</t>
  </si>
  <si>
    <t xml:space="preserve"> Raspodjela sredstava za provedbu podmjere 19.2., 19.3. i 19.4. na razini cijelokupnog razdoblja provedbe LRS</t>
  </si>
  <si>
    <t>UKUPNO 19.2. + 19.3. + 19.3.
Napomena: ukupni iznosi za 19.2., 19.3. i 19.4. moraju odgovarati dodijeljenim iznosima iz Ugovora/Aneksa Ugovora</t>
  </si>
  <si>
    <t>1.1.1</t>
  </si>
  <si>
    <t>1.1.2</t>
  </si>
  <si>
    <t>1.1.3</t>
  </si>
  <si>
    <t>2.1.1</t>
  </si>
  <si>
    <t>2.2.1</t>
  </si>
  <si>
    <t>2.2.2</t>
  </si>
  <si>
    <t>3.1.1</t>
  </si>
  <si>
    <t>3.2.1</t>
  </si>
  <si>
    <t xml:space="preserve">Razlika </t>
  </si>
  <si>
    <t>B</t>
  </si>
  <si>
    <t>J</t>
  </si>
  <si>
    <t>K</t>
  </si>
  <si>
    <t>L</t>
  </si>
  <si>
    <t>M</t>
  </si>
  <si>
    <t>N</t>
  </si>
  <si>
    <t>O</t>
  </si>
  <si>
    <r>
      <t xml:space="preserve">TEČAJ
Pojašnjenje: </t>
    </r>
    <r>
      <rPr>
        <i/>
        <sz val="11"/>
        <color theme="1"/>
        <rFont val="Calibri"/>
        <family val="2"/>
        <charset val="238"/>
        <scheme val="minor"/>
      </rPr>
      <t>Potrebno je upisati tečaj iz Ugovora</t>
    </r>
  </si>
  <si>
    <r>
      <t xml:space="preserve">Iznos iz Ugovora za podmjeru 19.2. 
Pojašnjenje: </t>
    </r>
    <r>
      <rPr>
        <i/>
        <sz val="11"/>
        <color theme="1"/>
        <rFont val="Calibri"/>
        <family val="2"/>
        <charset val="238"/>
        <scheme val="minor"/>
      </rPr>
      <t xml:space="preserve">Potrebno je upisati iznos u kunama iz Ugovora za podmjeru 19.2. </t>
    </r>
  </si>
  <si>
    <r>
      <t xml:space="preserve">Iznos planiranih sredstava za TOP 
prije izmjene LRS (apsolutno u eurima)
Pojašnjenje: </t>
    </r>
    <r>
      <rPr>
        <i/>
        <sz val="11"/>
        <color theme="1"/>
        <rFont val="Calibri"/>
        <family val="2"/>
        <charset val="238"/>
        <scheme val="minor"/>
      </rPr>
      <t xml:space="preserve">Potrebno je upisati iznos u eurima za svaki TOP za podmjeru 19.2. </t>
    </r>
  </si>
  <si>
    <r>
      <t xml:space="preserve">Iznos planiranih sredstava za TOP 
prije izmjene LRS (apsolutno u kunama)
Pojašnjenje: </t>
    </r>
    <r>
      <rPr>
        <i/>
        <sz val="11"/>
        <color theme="1"/>
        <rFont val="Calibri"/>
        <family val="2"/>
        <charset val="238"/>
        <scheme val="minor"/>
      </rPr>
      <t>Automatski se radi izračun, ne treba upisivati iznose</t>
    </r>
  </si>
  <si>
    <r>
      <t xml:space="preserve">Iznos planiranih sredstava za TOP 
prije izmjene LRS (u %)
Pojašnjenje: </t>
    </r>
    <r>
      <rPr>
        <i/>
        <sz val="11"/>
        <color theme="1"/>
        <rFont val="Calibri"/>
        <family val="2"/>
        <charset val="238"/>
        <scheme val="minor"/>
      </rPr>
      <t>iznosi iz obrasca "Plan provedbe LRS" - stupac E, ovdje se automatski izračunavaju, ne treba upisivati postotke</t>
    </r>
  </si>
  <si>
    <t>P</t>
  </si>
  <si>
    <r>
      <t xml:space="preserve">Iznos planiranih sredstava za TOP 
poslije izmjene LRS (u %)
Pojašnjenje: </t>
    </r>
    <r>
      <rPr>
        <i/>
        <sz val="11"/>
        <color theme="0"/>
        <rFont val="Calibri"/>
        <family val="2"/>
        <charset val="238"/>
        <scheme val="minor"/>
      </rPr>
      <t>Automatski se radi izračun.
 Iznose iz ovog stupca prepisati u obrazac "Plan provedbe LRS" - stupac F</t>
    </r>
  </si>
  <si>
    <t>x</t>
  </si>
  <si>
    <t>R</t>
  </si>
  <si>
    <t>S</t>
  </si>
  <si>
    <t>U</t>
  </si>
  <si>
    <r>
      <t xml:space="preserve">Iznosi po TOP-ovima iz supca E koje ćemo ravnomjerno uvećati 
Pojašnjenje: </t>
    </r>
    <r>
      <rPr>
        <i/>
        <sz val="11"/>
        <rFont val="Calibri"/>
        <family val="2"/>
        <charset val="238"/>
        <scheme val="minor"/>
      </rPr>
      <t>Automatski se radi izračun, ne treba upisivati iznose.</t>
    </r>
  </si>
  <si>
    <r>
      <t xml:space="preserve">Iznosi po TOP-ovima iz supca J koje ćemo umanjiti/uvećati zbog zaokruživanja na cijele brojeve paušalnih TOP
Pojašnjenje: </t>
    </r>
    <r>
      <rPr>
        <i/>
        <sz val="11"/>
        <rFont val="Calibri"/>
        <family val="2"/>
        <charset val="238"/>
        <scheme val="minor"/>
      </rPr>
      <t>Automatski se radi izračun, ne treba upisivati iznose.</t>
    </r>
  </si>
  <si>
    <r>
      <t xml:space="preserve">Ravnomjerno  umanjenje/uvećanje po pojedinom TOP iz stupca P
Pojašnjenje: </t>
    </r>
    <r>
      <rPr>
        <i/>
        <sz val="11"/>
        <rFont val="Calibri"/>
        <family val="2"/>
        <charset val="238"/>
        <scheme val="minor"/>
      </rPr>
      <t>Automatski se radi izračun, ne treba upisivati iznose.</t>
    </r>
  </si>
  <si>
    <r>
      <t xml:space="preserve">TOP-ovi na koje se preraspodjeljuje nova veća alokacija sredstava 
Pojašnjenje: </t>
    </r>
    <r>
      <rPr>
        <i/>
        <sz val="11"/>
        <color theme="1"/>
        <rFont val="Calibri"/>
        <family val="2"/>
        <charset val="238"/>
        <scheme val="minor"/>
      </rPr>
      <t>Potrebno je staviti x na TOP-ove na koje se želi izvršiti preraspodjela nove alokacije sredstava.</t>
    </r>
    <r>
      <rPr>
        <b/>
        <sz val="11"/>
        <color theme="1"/>
        <rFont val="Calibri"/>
        <family val="2"/>
        <charset val="238"/>
        <scheme val="minor"/>
      </rPr>
      <t xml:space="preserve"> 
</t>
    </r>
  </si>
  <si>
    <r>
      <t>Iznos planiranih sredstava za svaki TOP nakon uvećanja  (apsolutno, u kn)
Pojašnjenje:</t>
    </r>
    <r>
      <rPr>
        <i/>
        <sz val="11"/>
        <rFont val="Calibri"/>
        <family val="2"/>
        <charset val="238"/>
        <scheme val="minor"/>
      </rPr>
      <t xml:space="preserve"> 
Ukupni zbroj iznosa iz ovog stupca mora biti jednak iznosu iz Ugovora za podmjeru 19.2.</t>
    </r>
  </si>
  <si>
    <r>
      <t xml:space="preserve">Broj projekata za paušalne TOP-ove sukladno iznosima iz stupca J 
Pojašnjenje: </t>
    </r>
    <r>
      <rPr>
        <i/>
        <sz val="11"/>
        <color theme="1"/>
        <rFont val="Calibri"/>
        <family val="2"/>
        <charset val="238"/>
        <scheme val="minor"/>
      </rPr>
      <t xml:space="preserve">Automatski se radi izračun, ne treba upisivati iznose </t>
    </r>
  </si>
  <si>
    <r>
      <t>Zaokruživanje na cijeli
broj projekata sukladno broju projekata iz stupca K 
Pojašnjenje:</t>
    </r>
    <r>
      <rPr>
        <i/>
        <sz val="11"/>
        <color theme="1"/>
        <rFont val="Calibri"/>
        <family val="2"/>
        <charset val="238"/>
        <scheme val="minor"/>
      </rPr>
      <t xml:space="preserve"> Potrebno je upisati cijeli broj na koji se zaokružuje.
</t>
    </r>
  </si>
  <si>
    <r>
      <t xml:space="preserve">Iznos planiranih sredstava za paušalne TOP-ove nakon zaokruživanja na cijeli broj projekata (apsolutno u kunama)
Pojašnjenje: </t>
    </r>
    <r>
      <rPr>
        <i/>
        <sz val="11"/>
        <color theme="1"/>
        <rFont val="Calibri"/>
        <family val="2"/>
        <charset val="238"/>
        <scheme val="minor"/>
      </rPr>
      <t xml:space="preserve">Automatski se radi izračun, ne treba upisivati iznos </t>
    </r>
  </si>
  <si>
    <r>
      <t>Višak/manjak sredstava nastao nakon zaokruživanja na cijeli broj projekata.
Pojašnjenje:</t>
    </r>
    <r>
      <rPr>
        <i/>
        <sz val="11"/>
        <color theme="1"/>
        <rFont val="Calibri"/>
        <family val="2"/>
        <charset val="238"/>
        <scheme val="minor"/>
      </rPr>
      <t xml:space="preserve"> Automatski se radi izračun, ne treba upisivati iznos.</t>
    </r>
  </si>
  <si>
    <r>
      <t xml:space="preserve">Nepaušalni TOP-ovi na koje se preraspodjeljuje višak/manjak sredstava nastao zbog zaokruživanja na cijeli broj projekata paušalnih TOP-ova
Pojašnjenje: </t>
    </r>
    <r>
      <rPr>
        <i/>
        <sz val="11"/>
        <color theme="1"/>
        <rFont val="Calibri"/>
        <family val="2"/>
        <charset val="238"/>
        <scheme val="minor"/>
      </rPr>
      <t xml:space="preserve">Potrebno je staviti x na TOP-ove koji nisu paušalni i na koje se želi izvršiti preraspodjela viška/manjka sredstava.
</t>
    </r>
  </si>
  <si>
    <r>
      <t>Iznos planiranih sredstava za TOP poslije izmjene LRS (apsolutno, u kn)
Pojašnjenje:</t>
    </r>
    <r>
      <rPr>
        <i/>
        <sz val="11"/>
        <color theme="0"/>
        <rFont val="Calibri"/>
        <family val="2"/>
        <charset val="238"/>
        <scheme val="minor"/>
      </rPr>
      <t xml:space="preserve"> 
Iznose iz ovog stupca prepisati u obrazac "Plan provedbe LRS" - stupac G.
Ukupni zbroj iznosa iz ovog stupca mora biti jednak iznosu iz Ugovora za podmjeru 19.2.</t>
    </r>
  </si>
  <si>
    <r>
      <t xml:space="preserve">Ravnomjerno uvećanje po pojedinom TOP-u iz stupca H
Pojašnjenje: </t>
    </r>
    <r>
      <rPr>
        <i/>
        <sz val="11"/>
        <rFont val="Calibri"/>
        <family val="2"/>
        <charset val="238"/>
        <scheme val="minor"/>
      </rPr>
      <t>Automatski se radi izračun, ne treba upisivati iznose.</t>
    </r>
  </si>
  <si>
    <t xml:space="preserve">Kada su Ugovorom dodjeljeni veći iznos u odnosu na planirane iznose iz početne LRS, potrebno je provesti usklađivanje s nastalim promjenama, a usklađivanje sukladno čl. 15. st. 3. točka 3. Pravilnika podrazumijeva provođenje koraka (1.-3.) opisanih u nastavku: </t>
  </si>
  <si>
    <r>
      <rPr>
        <b/>
        <u/>
        <sz val="14"/>
        <color theme="1"/>
        <rFont val="Calibri"/>
        <family val="2"/>
        <charset val="238"/>
        <scheme val="minor"/>
      </rPr>
      <t>2.</t>
    </r>
    <r>
      <rPr>
        <b/>
        <sz val="11"/>
        <color theme="1"/>
        <rFont val="Calibri"/>
        <family val="2"/>
        <charset val="238"/>
        <scheme val="minor"/>
      </rPr>
      <t xml:space="preserve">
- izračunati novi iznosi iz stupca J, za TOP-ove kod kojih je javna potpora u paušalnom iznosu (6.1.1., 6.2.1., 6.3.1.), trebaju se smanjiti/povećati kako bi se dobio broj projekata zaokružen na cijele brojeve (zaokruživanje na veći ili manji broj projekata)
</t>
    </r>
  </si>
  <si>
    <r>
      <t xml:space="preserve">Iznos iz početne LRS za podmjeru 19.2. (u kn) 
Pojašnjenje: </t>
    </r>
    <r>
      <rPr>
        <i/>
        <sz val="11"/>
        <color theme="1"/>
        <rFont val="Calibri"/>
        <family val="2"/>
        <charset val="238"/>
        <scheme val="minor"/>
      </rPr>
      <t>Automatski se radi izračun nakon što se popuni stupac D, ne treba upisivati iznos</t>
    </r>
    <r>
      <rPr>
        <b/>
        <sz val="11"/>
        <color theme="1"/>
        <rFont val="Calibri"/>
        <family val="2"/>
        <charset val="238"/>
        <scheme val="minor"/>
      </rPr>
      <t xml:space="preserve"> </t>
    </r>
  </si>
  <si>
    <t xml:space="preserve">                       TABLICA USKLAĐIVANJA - POVEĆANJE ALOKACIJE ZA PODMJERU 19.2.
</t>
  </si>
  <si>
    <r>
      <rPr>
        <b/>
        <u/>
        <sz val="14"/>
        <color theme="1"/>
        <rFont val="Calibri"/>
        <family val="2"/>
        <charset val="238"/>
        <scheme val="minor"/>
      </rPr>
      <t xml:space="preserve">1. </t>
    </r>
    <r>
      <rPr>
        <b/>
        <sz val="11"/>
        <color theme="1"/>
        <rFont val="Calibri"/>
        <family val="2"/>
        <charset val="238"/>
        <scheme val="minor"/>
      </rPr>
      <t xml:space="preserve">
- višak sredstava potrebno je preraspodjeliti na jedan, više ili sve TOP-ove, preraspodijela sredstava može se izvršiti: 
A) primjenom istih postotaka iz početne LRS na sve TOP-ove 
 </t>
    </r>
    <r>
      <rPr>
        <b/>
        <i/>
        <sz val="10"/>
        <color theme="1"/>
        <rFont val="Calibri"/>
        <family val="2"/>
        <charset val="238"/>
        <scheme val="minor"/>
      </rPr>
      <t xml:space="preserve">   - u stupcu G potrebno je označiti sa x sve TOP-ove te se automatski vrši 
       izračun u stupcu J
    - u stupcu J svi TOP-ovi povećani su u istom postotku (ravnomjerno)</t>
    </r>
    <r>
      <rPr>
        <b/>
        <sz val="11"/>
        <color theme="1"/>
        <rFont val="Calibri"/>
        <family val="2"/>
        <charset val="238"/>
        <scheme val="minor"/>
      </rPr>
      <t xml:space="preserve">
B) odabirom jednog ili više TOP-ova na koje želimo preraspodjeliti višak 
     sredstava 
 </t>
    </r>
    <r>
      <rPr>
        <b/>
        <i/>
        <sz val="10"/>
        <color theme="1"/>
        <rFont val="Calibri"/>
        <family val="2"/>
        <charset val="238"/>
        <scheme val="minor"/>
      </rPr>
      <t xml:space="preserve">   - u stupcu G potrebno je označiti sa x jedan ili više TOP-ova te se automatski 
       vrši izračun u stupcu J
    - u stupcu J odabrani TOP-ovi povećani su u istom postotku (ravnomjerno)
    - ako se ne želi napraviti povećanje u istom postotku, stupac G ne ispunjavati (nije    
      potrebno stavljati x), a za TOP-ove koje želimo povećati, samostalno upisujemo 
      iznose u stupac J (formulu iz te ćelije obrisati)</t>
    </r>
  </si>
  <si>
    <r>
      <rPr>
        <b/>
        <u/>
        <sz val="14"/>
        <color theme="1"/>
        <rFont val="Calibri"/>
        <family val="2"/>
        <charset val="238"/>
        <scheme val="minor"/>
      </rPr>
      <t xml:space="preserve">3. </t>
    </r>
    <r>
      <rPr>
        <b/>
        <sz val="11"/>
        <color theme="1"/>
        <rFont val="Calibri"/>
        <family val="2"/>
        <charset val="238"/>
        <scheme val="minor"/>
      </rPr>
      <t xml:space="preserve">
- zaokruživanjem broja projekata na cijele brojeve iz prethodnog koraka stvara se razlika sredstava, odnosno višak/manjak sredstava koji je potrebno preraspodjeliti na jedan, više ili sve TOP-ove koji nisu paušalni, razlika sredstava može se preraspodijeliti: 
A) ravnomjerno na sve nepaušalne TOP-ove 
 </t>
    </r>
    <r>
      <rPr>
        <b/>
        <i/>
        <sz val="10"/>
        <color theme="1"/>
        <rFont val="Calibri"/>
        <family val="2"/>
        <charset val="238"/>
        <scheme val="minor"/>
      </rPr>
      <t xml:space="preserve">   - u stupcu O potrebno je označiti sa x sve nepaušalne TOP-ove te se automatski vrši 
      izračun u stupcu S
    - u stupcu S svi nepaušalni TOP-ovi automatski se povećavaju/smanjuju u istom 
      postotku (ravnomjerno)
</t>
    </r>
    <r>
      <rPr>
        <b/>
        <sz val="11"/>
        <color theme="1"/>
        <rFont val="Calibri"/>
        <family val="2"/>
        <charset val="238"/>
        <scheme val="minor"/>
      </rPr>
      <t xml:space="preserve">
B) na jedan ili više nepaušalnih TOP-ova 
   </t>
    </r>
    <r>
      <rPr>
        <b/>
        <i/>
        <sz val="10"/>
        <color theme="1"/>
        <rFont val="Calibri"/>
        <family val="2"/>
        <charset val="238"/>
        <scheme val="minor"/>
      </rPr>
      <t xml:space="preserve"> - u stupcu O potrebno je označiti sa x jedan ili više nepaušalnih TOP-ova te se 
      automatski vrši izračun u stupcu S
    - u stupcu S odabrani nepaušalni TOP-ovi automatski se povećavaju/smanjuju u istom 
      postotku (ravnomjerno)
    - ako se ne želi napraviti povećanje/smanjenje u istom postotku, stupac O ne ispunjavati 
      (nije potrebno stavljati x), a za TOP-ove koje želimo povećati/smanjiti, samostalno 
      upisujemo iznose u stupac S (formulu iz te ćelije obrisati)</t>
    </r>
  </si>
  <si>
    <t xml:space="preserve">Prateći upute napisane u Tablici te popunjavanjem narančastih ćelija, automatski se izračunavaju novi iznosi po TOP-ovima sukladni iznosima iz Ugovora
          Usklađivanjem se ne smatra:
               1. ukidanje planiranih mjera/tipova operacija 
                                 2. mijenjanje sukladnosti s TOP-ovima na nacionalnoj razini (npr. vaša 3.1.2 je bila sukladna 6.4.1 a sada je sukladna 4.4.1) 
                    3. smanjivanje iznosa, broj projekata i vrijednost indikatora u odnosu na početnu LRS po TOP-u 
NAPOMENA: Preporuča se višak (razliku) sredstava ravnomjerno raspodijelite na sve TOP-ove kako ne bi došlo do poremećaja u redoslijedu ostvarivanja ciljeva. Ukoliko se odlučite višak raspodijeliti na jedan TOP, onda neka to bude TOP koji neće poremetiti redoslijed ostvarivanja ciljeva.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</si>
</sst>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2"/>
      <color theme="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b/>
      <sz val="20"/>
      <color theme="1"/>
      <name val="Bookman Old Style"/>
      <family val="1"/>
      <charset val="238"/>
    </font>
    <font>
      <u/>
      <sz val="11"/>
      <color theme="10"/>
      <name val="Calibri"/>
      <family val="2"/>
      <scheme val="minor"/>
    </font>
    <font>
      <i/>
      <sz val="8"/>
      <name val="Calibri"/>
      <family val="2"/>
      <charset val="238"/>
      <scheme val="minor"/>
    </font>
    <font>
      <sz val="11"/>
      <name val="Calibri"/>
      <family val="2"/>
      <charset val="238"/>
      <scheme val="minor"/>
    </font>
    <font>
      <sz val="11"/>
      <color rgb="FF000000"/>
      <name val="Calibri"/>
      <family val="2"/>
      <charset val="238"/>
      <scheme val="minor"/>
    </font>
    <font>
      <b/>
      <i/>
      <sz val="11"/>
      <name val="Calibri"/>
      <family val="2"/>
      <charset val="238"/>
      <scheme val="minor"/>
    </font>
    <font>
      <i/>
      <sz val="11"/>
      <color theme="1"/>
      <name val="Calibri"/>
      <family val="2"/>
      <charset val="238"/>
      <scheme val="minor"/>
    </font>
    <font>
      <sz val="11"/>
      <color theme="1" tint="0.249977111117893"/>
      <name val="Calibri"/>
      <family val="2"/>
      <charset val="238"/>
      <scheme val="minor"/>
    </font>
    <font>
      <i/>
      <sz val="11"/>
      <color theme="0"/>
      <name val="Calibri"/>
      <family val="2"/>
      <charset val="238"/>
      <scheme val="minor"/>
    </font>
    <font>
      <b/>
      <sz val="11"/>
      <name val="Calibri"/>
      <family val="2"/>
      <charset val="238"/>
    </font>
    <font>
      <i/>
      <sz val="11"/>
      <name val="Calibri"/>
      <family val="2"/>
      <charset val="238"/>
      <scheme val="minor"/>
    </font>
    <font>
      <b/>
      <sz val="20"/>
      <color theme="1"/>
      <name val="Calibri"/>
      <family val="2"/>
      <charset val="238"/>
      <scheme val="minor"/>
    </font>
    <font>
      <b/>
      <i/>
      <sz val="10"/>
      <color theme="1"/>
      <name val="Calibri"/>
      <family val="2"/>
      <charset val="238"/>
      <scheme val="minor"/>
    </font>
    <font>
      <b/>
      <u/>
      <sz val="14"/>
      <color theme="1"/>
      <name val="Calibri"/>
      <family val="2"/>
      <charset val="238"/>
      <scheme val="minor"/>
    </font>
  </fonts>
  <fills count="12">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3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diagonalUp="1" diagonalDown="1">
      <left style="thin">
        <color theme="0"/>
      </left>
      <right/>
      <top style="thin">
        <color theme="0"/>
      </top>
      <bottom/>
      <diagonal style="thin">
        <color theme="0"/>
      </diagonal>
    </border>
    <border diagonalUp="1" diagonalDown="1">
      <left/>
      <right style="thin">
        <color theme="0"/>
      </right>
      <top style="thin">
        <color theme="0"/>
      </top>
      <bottom/>
      <diagonal style="thin">
        <color theme="0"/>
      </diagonal>
    </border>
    <border diagonalUp="1" diagonalDown="1">
      <left style="thin">
        <color theme="0"/>
      </left>
      <right/>
      <top/>
      <bottom/>
      <diagonal style="thin">
        <color theme="0"/>
      </diagonal>
    </border>
    <border diagonalUp="1" diagonalDown="1">
      <left/>
      <right style="thin">
        <color theme="0"/>
      </right>
      <top/>
      <bottom/>
      <diagonal style="thin">
        <color theme="0"/>
      </diagonal>
    </border>
    <border diagonalUp="1" diagonalDown="1">
      <left style="thin">
        <color theme="0"/>
      </left>
      <right/>
      <top/>
      <bottom style="thin">
        <color theme="0"/>
      </bottom>
      <diagonal style="thin">
        <color theme="0"/>
      </diagonal>
    </border>
    <border diagonalUp="1" diagonalDown="1">
      <left/>
      <right style="thin">
        <color theme="0"/>
      </right>
      <top/>
      <bottom style="thin">
        <color theme="0"/>
      </bottom>
      <diagonal style="thin">
        <color theme="0"/>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diagonalUp="1" diagonalDown="1">
      <left/>
      <right/>
      <top style="thin">
        <color theme="0"/>
      </top>
      <bottom/>
      <diagonal style="thin">
        <color theme="0"/>
      </diagonal>
    </border>
    <border diagonalUp="1" diagonalDown="1">
      <left/>
      <right/>
      <top/>
      <bottom/>
      <diagonal style="thin">
        <color theme="0"/>
      </diagonal>
    </border>
    <border diagonalUp="1" diagonalDown="1">
      <left/>
      <right/>
      <top/>
      <bottom style="thin">
        <color theme="0"/>
      </bottom>
      <diagonal style="thin">
        <color theme="0"/>
      </diagonal>
    </border>
    <border>
      <left style="thin">
        <color theme="0"/>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hair">
        <color auto="1"/>
      </top>
      <bottom/>
      <diagonal/>
    </border>
    <border>
      <left/>
      <right style="thin">
        <color theme="0"/>
      </right>
      <top/>
      <bottom/>
      <diagonal/>
    </border>
    <border>
      <left/>
      <right/>
      <top/>
      <bottom style="medium">
        <color indexed="64"/>
      </bottom>
      <diagonal/>
    </border>
    <border>
      <left/>
      <right style="medium">
        <color indexed="64"/>
      </right>
      <top/>
      <bottom style="medium">
        <color indexed="64"/>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right style="medium">
        <color theme="0"/>
      </right>
      <top style="medium">
        <color indexed="64"/>
      </top>
      <bottom style="medium">
        <color theme="0"/>
      </bottom>
      <diagonal/>
    </border>
    <border>
      <left/>
      <right style="thin">
        <color theme="0"/>
      </right>
      <top style="thin">
        <color theme="0"/>
      </top>
      <bottom/>
      <diagonal/>
    </border>
  </borders>
  <cellStyleXfs count="3">
    <xf numFmtId="0" fontId="0" fillId="0" borderId="0"/>
    <xf numFmtId="0" fontId="7" fillId="0" borderId="0"/>
    <xf numFmtId="0" fontId="14" fillId="0" borderId="0" applyNumberFormat="0" applyFill="0" applyBorder="0" applyAlignment="0" applyProtection="0"/>
  </cellStyleXfs>
  <cellXfs count="129">
    <xf numFmtId="0" fontId="0" fillId="0" borderId="0" xfId="0"/>
    <xf numFmtId="0" fontId="0" fillId="3" borderId="0" xfId="0" applyFill="1"/>
    <xf numFmtId="0" fontId="11" fillId="3" borderId="0" xfId="0" applyFont="1" applyFill="1"/>
    <xf numFmtId="0" fontId="0" fillId="3" borderId="0" xfId="0" applyFill="1" applyAlignment="1">
      <alignment vertical="center"/>
    </xf>
    <xf numFmtId="0" fontId="14" fillId="3" borderId="0" xfId="2" applyFill="1"/>
    <xf numFmtId="0" fontId="0" fillId="6" borderId="0" xfId="0" applyFill="1"/>
    <xf numFmtId="0" fontId="0" fillId="6" borderId="1" xfId="0" applyFill="1" applyBorder="1"/>
    <xf numFmtId="0" fontId="0" fillId="6" borderId="0" xfId="0" applyFill="1" applyBorder="1"/>
    <xf numFmtId="0" fontId="12" fillId="6" borderId="1" xfId="0" applyFont="1" applyFill="1" applyBorder="1"/>
    <xf numFmtId="0" fontId="4" fillId="6" borderId="0" xfId="0" applyFont="1" applyFill="1" applyAlignment="1">
      <alignment vertical="center" wrapText="1"/>
    </xf>
    <xf numFmtId="0" fontId="5" fillId="6" borderId="0" xfId="0" applyFont="1" applyFill="1" applyAlignment="1">
      <alignment vertical="center" wrapText="1"/>
    </xf>
    <xf numFmtId="0" fontId="6" fillId="2" borderId="2" xfId="0" applyFont="1" applyFill="1" applyBorder="1" applyAlignment="1">
      <alignment vertical="center"/>
    </xf>
    <xf numFmtId="0" fontId="9" fillId="2" borderId="3" xfId="0" applyFont="1" applyFill="1" applyBorder="1" applyAlignment="1">
      <alignment vertical="center"/>
    </xf>
    <xf numFmtId="0" fontId="15" fillId="6" borderId="0" xfId="0" applyFont="1" applyFill="1" applyBorder="1" applyAlignment="1">
      <alignment vertical="center"/>
    </xf>
    <xf numFmtId="0" fontId="13" fillId="6" borderId="0" xfId="0" applyFont="1" applyFill="1" applyAlignment="1">
      <alignment vertical="center"/>
    </xf>
    <xf numFmtId="0" fontId="3" fillId="6" borderId="0" xfId="0" applyFont="1" applyFill="1" applyAlignment="1">
      <alignment horizontal="left" vertical="center" wrapText="1"/>
    </xf>
    <xf numFmtId="0" fontId="16" fillId="5" borderId="0" xfId="0" applyFont="1" applyFill="1" applyBorder="1" applyAlignment="1">
      <alignment horizontal="center" vertical="center" wrapText="1"/>
    </xf>
    <xf numFmtId="0" fontId="0" fillId="3" borderId="0" xfId="0" applyFill="1" applyAlignment="1">
      <alignment horizontal="center"/>
    </xf>
    <xf numFmtId="0" fontId="16" fillId="5" borderId="6" xfId="0" applyFont="1" applyFill="1" applyBorder="1" applyAlignment="1">
      <alignment horizontal="center" vertical="center" wrapText="1"/>
    </xf>
    <xf numFmtId="0" fontId="0" fillId="3" borderId="0" xfId="0" applyFill="1" applyAlignment="1">
      <alignment vertical="center" wrapText="1"/>
    </xf>
    <xf numFmtId="0" fontId="17" fillId="3" borderId="0" xfId="0" applyFont="1" applyFill="1" applyAlignment="1">
      <alignment vertical="center"/>
    </xf>
    <xf numFmtId="0" fontId="17" fillId="3" borderId="0" xfId="0" applyFont="1" applyFill="1" applyAlignment="1">
      <alignment horizontal="left" vertical="center"/>
    </xf>
    <xf numFmtId="0" fontId="2" fillId="6" borderId="0" xfId="0" applyFont="1" applyFill="1" applyAlignment="1">
      <alignment horizontal="left" vertical="center" wrapText="1"/>
    </xf>
    <xf numFmtId="0" fontId="18" fillId="5" borderId="7" xfId="0" applyFont="1" applyFill="1" applyBorder="1" applyAlignment="1">
      <alignment horizontal="center" vertical="center" wrapText="1"/>
    </xf>
    <xf numFmtId="0" fontId="0" fillId="3" borderId="0" xfId="0" applyFill="1" applyAlignment="1">
      <alignment horizontal="left"/>
    </xf>
    <xf numFmtId="0" fontId="6" fillId="2" borderId="4" xfId="0" applyFont="1" applyFill="1" applyBorder="1" applyAlignment="1">
      <alignment horizontal="center" vertical="center" wrapText="1"/>
    </xf>
    <xf numFmtId="10" fontId="8" fillId="4" borderId="4" xfId="0" applyNumberFormat="1" applyFont="1" applyFill="1" applyBorder="1" applyAlignment="1">
      <alignment horizontal="center" vertical="center" wrapText="1"/>
    </xf>
    <xf numFmtId="0" fontId="11" fillId="6" borderId="0" xfId="0" applyFont="1" applyFill="1" applyBorder="1" applyAlignment="1" applyProtection="1">
      <alignment vertical="center" wrapText="1"/>
    </xf>
    <xf numFmtId="10" fontId="8" fillId="5" borderId="4" xfId="0" applyNumberFormat="1" applyFont="1" applyFill="1" applyBorder="1" applyAlignment="1">
      <alignment horizontal="center" vertical="center" wrapText="1"/>
    </xf>
    <xf numFmtId="0" fontId="8" fillId="5" borderId="8" xfId="0" applyFont="1" applyFill="1" applyBorder="1" applyAlignment="1">
      <alignment horizontal="left" vertical="center" wrapText="1"/>
    </xf>
    <xf numFmtId="10" fontId="16" fillId="4" borderId="4" xfId="0" applyNumberFormat="1" applyFont="1" applyFill="1" applyBorder="1" applyAlignment="1">
      <alignment horizontal="center" vertical="center" wrapText="1"/>
    </xf>
    <xf numFmtId="10" fontId="16" fillId="5" borderId="4" xfId="0" applyNumberFormat="1" applyFont="1" applyFill="1" applyBorder="1" applyAlignment="1">
      <alignment horizontal="center" vertical="center" wrapText="1"/>
    </xf>
    <xf numFmtId="49" fontId="8" fillId="4" borderId="4"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0" fontId="0" fillId="6" borderId="21" xfId="0" applyNumberFormat="1" applyFill="1" applyBorder="1"/>
    <xf numFmtId="0" fontId="11" fillId="7" borderId="4" xfId="0" applyFont="1" applyFill="1" applyBorder="1" applyAlignment="1">
      <alignment horizontal="center" vertical="center" wrapText="1"/>
    </xf>
    <xf numFmtId="10" fontId="8" fillId="8" borderId="4" xfId="0" applyNumberFormat="1" applyFont="1" applyFill="1" applyBorder="1" applyAlignment="1">
      <alignment horizontal="center" vertical="center" wrapText="1"/>
    </xf>
    <xf numFmtId="0" fontId="11" fillId="8" borderId="4" xfId="0" applyFont="1" applyFill="1" applyBorder="1" applyAlignment="1">
      <alignment horizontal="center" vertical="center" wrapText="1"/>
    </xf>
    <xf numFmtId="4" fontId="11" fillId="8" borderId="4" xfId="0" applyNumberFormat="1" applyFont="1" applyFill="1" applyBorder="1" applyAlignment="1">
      <alignment horizontal="center" vertical="center" wrapText="1"/>
    </xf>
    <xf numFmtId="0" fontId="0" fillId="6" borderId="21" xfId="0" applyNumberFormat="1" applyFill="1" applyBorder="1" applyAlignment="1">
      <alignment horizontal="center" vertical="center"/>
    </xf>
    <xf numFmtId="0" fontId="0" fillId="6" borderId="22" xfId="0" applyNumberFormat="1" applyFill="1" applyBorder="1"/>
    <xf numFmtId="0" fontId="0" fillId="6" borderId="22" xfId="0" applyNumberFormat="1" applyFill="1" applyBorder="1" applyAlignment="1">
      <alignment horizontal="center" vertical="center"/>
    </xf>
    <xf numFmtId="0" fontId="0" fillId="6" borderId="23" xfId="0" applyNumberFormat="1" applyFill="1" applyBorder="1"/>
    <xf numFmtId="4" fontId="8" fillId="8" borderId="4" xfId="0" applyNumberFormat="1" applyFont="1" applyFill="1" applyBorder="1" applyAlignment="1">
      <alignment horizontal="center" vertical="center" wrapText="1"/>
    </xf>
    <xf numFmtId="4" fontId="11" fillId="7" borderId="4" xfId="0" applyNumberFormat="1" applyFont="1" applyFill="1" applyBorder="1" applyAlignment="1">
      <alignment horizontal="center" vertical="center" wrapText="1"/>
    </xf>
    <xf numFmtId="0" fontId="0" fillId="6" borderId="22" xfId="0" applyNumberFormat="1" applyFill="1" applyBorder="1" applyAlignment="1">
      <alignment wrapText="1"/>
    </xf>
    <xf numFmtId="0" fontId="20" fillId="3" borderId="0" xfId="0" applyFont="1" applyFill="1" applyAlignment="1">
      <alignment vertical="center"/>
    </xf>
    <xf numFmtId="4" fontId="20" fillId="3" borderId="0" xfId="0" applyNumberFormat="1" applyFont="1" applyFill="1" applyAlignment="1">
      <alignment vertical="center"/>
    </xf>
    <xf numFmtId="0" fontId="6" fillId="2" borderId="7" xfId="0" applyFont="1" applyFill="1" applyBorder="1" applyAlignment="1">
      <alignment horizontal="center" vertical="center" wrapText="1"/>
    </xf>
    <xf numFmtId="0" fontId="18" fillId="10" borderId="14" xfId="0" applyFont="1" applyFill="1" applyBorder="1" applyAlignment="1">
      <alignment horizontal="center" vertical="center" wrapText="1"/>
    </xf>
    <xf numFmtId="4" fontId="8" fillId="7" borderId="4" xfId="0" applyNumberFormat="1" applyFont="1" applyFill="1" applyBorder="1" applyAlignment="1">
      <alignment horizontal="center" vertical="center" wrapText="1"/>
    </xf>
    <xf numFmtId="4" fontId="8" fillId="9" borderId="4" xfId="0" applyNumberFormat="1" applyFont="1" applyFill="1" applyBorder="1" applyAlignment="1">
      <alignment horizontal="center" vertical="center" wrapText="1"/>
    </xf>
    <xf numFmtId="10" fontId="8" fillId="9" borderId="4" xfId="0" applyNumberFormat="1" applyFont="1" applyFill="1" applyBorder="1" applyAlignment="1">
      <alignment horizontal="center" vertical="center" wrapText="1"/>
    </xf>
    <xf numFmtId="4" fontId="0" fillId="6" borderId="22" xfId="0" applyNumberFormat="1" applyFill="1" applyBorder="1" applyAlignment="1">
      <alignment horizontal="center" vertical="center"/>
    </xf>
    <xf numFmtId="4" fontId="22" fillId="8"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4" fontId="8" fillId="9" borderId="4" xfId="0" applyNumberFormat="1" applyFont="1" applyFill="1" applyBorder="1" applyAlignment="1">
      <alignment vertical="center" wrapText="1"/>
    </xf>
    <xf numFmtId="0" fontId="18" fillId="5" borderId="14" xfId="0" applyFont="1" applyFill="1" applyBorder="1" applyAlignment="1">
      <alignment horizontal="center" vertical="center" wrapText="1"/>
    </xf>
    <xf numFmtId="4" fontId="8" fillId="5" borderId="4"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0" fontId="1" fillId="6" borderId="0" xfId="0" applyFont="1" applyFill="1" applyBorder="1" applyAlignment="1">
      <alignment horizontal="justify" vertical="top" wrapText="1"/>
    </xf>
    <xf numFmtId="0" fontId="10" fillId="6" borderId="0" xfId="0" applyFont="1" applyFill="1" applyAlignment="1">
      <alignment horizontal="center" vertical="center"/>
    </xf>
    <xf numFmtId="10" fontId="8" fillId="7" borderId="4" xfId="0" applyNumberFormat="1" applyFont="1" applyFill="1" applyBorder="1" applyAlignment="1">
      <alignment horizontal="center" vertical="center" wrapText="1"/>
    </xf>
    <xf numFmtId="0" fontId="11" fillId="8" borderId="14"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24" fillId="6" borderId="0" xfId="0" applyFont="1" applyFill="1" applyAlignment="1">
      <alignment horizontal="center" vertical="center" wrapText="1"/>
    </xf>
    <xf numFmtId="0" fontId="5" fillId="6" borderId="6" xfId="0" applyFont="1" applyFill="1" applyBorder="1" applyAlignment="1">
      <alignment vertical="center" wrapText="1"/>
    </xf>
    <xf numFmtId="0" fontId="5" fillId="6" borderId="0" xfId="0" applyFont="1" applyFill="1" applyBorder="1" applyAlignment="1">
      <alignment vertical="center" wrapText="1"/>
    </xf>
    <xf numFmtId="0" fontId="18" fillId="11" borderId="14" xfId="0" applyFont="1" applyFill="1" applyBorder="1" applyAlignment="1">
      <alignment horizontal="center" vertical="center" wrapText="1"/>
    </xf>
    <xf numFmtId="0" fontId="8" fillId="4" borderId="8" xfId="0" applyFont="1" applyFill="1" applyBorder="1" applyAlignment="1">
      <alignment vertical="center" wrapText="1"/>
    </xf>
    <xf numFmtId="0" fontId="0" fillId="0" borderId="6" xfId="0" applyBorder="1" applyAlignment="1"/>
    <xf numFmtId="0" fontId="11" fillId="11" borderId="28" xfId="0" applyNumberFormat="1" applyFont="1" applyFill="1" applyBorder="1" applyAlignment="1">
      <alignment horizontal="justify" vertical="center" wrapText="1"/>
    </xf>
    <xf numFmtId="0" fontId="11" fillId="11" borderId="29" xfId="0" applyNumberFormat="1" applyFont="1" applyFill="1" applyBorder="1" applyAlignment="1">
      <alignment horizontal="justify" vertical="center"/>
    </xf>
    <xf numFmtId="0" fontId="11" fillId="11" borderId="30" xfId="0" applyNumberFormat="1" applyFont="1" applyFill="1" applyBorder="1" applyAlignment="1">
      <alignment horizontal="justify" vertical="center"/>
    </xf>
    <xf numFmtId="0" fontId="11" fillId="11" borderId="29" xfId="0" applyNumberFormat="1" applyFont="1" applyFill="1" applyBorder="1" applyAlignment="1">
      <alignment horizontal="justify" vertical="center" wrapText="1"/>
    </xf>
    <xf numFmtId="0" fontId="11" fillId="11" borderId="30" xfId="0" applyNumberFormat="1" applyFont="1" applyFill="1" applyBorder="1" applyAlignment="1">
      <alignment horizontal="justify" vertical="center" wrapText="1"/>
    </xf>
    <xf numFmtId="0" fontId="11" fillId="11" borderId="35" xfId="0" applyNumberFormat="1" applyFont="1" applyFill="1" applyBorder="1" applyAlignment="1">
      <alignment horizontal="left" vertical="center" wrapText="1"/>
    </xf>
    <xf numFmtId="0" fontId="0" fillId="0" borderId="36" xfId="0" applyBorder="1"/>
    <xf numFmtId="0" fontId="0" fillId="0" borderId="37" xfId="0" applyBorder="1"/>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4" borderId="10"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4" fontId="8" fillId="8" borderId="15" xfId="0" applyNumberFormat="1" applyFont="1" applyFill="1" applyBorder="1" applyAlignment="1">
      <alignment horizontal="center" vertical="center" wrapText="1"/>
    </xf>
    <xf numFmtId="4" fontId="8" fillId="8" borderId="24" xfId="0" applyNumberFormat="1" applyFont="1" applyFill="1" applyBorder="1" applyAlignment="1">
      <alignment horizontal="center" vertical="center" wrapText="1"/>
    </xf>
    <xf numFmtId="4" fontId="8" fillId="8" borderId="16" xfId="0" applyNumberFormat="1" applyFont="1" applyFill="1" applyBorder="1" applyAlignment="1">
      <alignment horizontal="center" vertical="center" wrapText="1"/>
    </xf>
    <xf numFmtId="4" fontId="8" fillId="8" borderId="17" xfId="0" applyNumberFormat="1" applyFont="1" applyFill="1" applyBorder="1" applyAlignment="1">
      <alignment horizontal="center" vertical="center" wrapText="1"/>
    </xf>
    <xf numFmtId="4" fontId="8" fillId="8" borderId="25" xfId="0" applyNumberFormat="1" applyFont="1" applyFill="1" applyBorder="1" applyAlignment="1">
      <alignment horizontal="center" vertical="center" wrapText="1"/>
    </xf>
    <xf numFmtId="4" fontId="8" fillId="8" borderId="18" xfId="0" applyNumberFormat="1" applyFont="1" applyFill="1" applyBorder="1" applyAlignment="1">
      <alignment horizontal="center" vertical="center" wrapText="1"/>
    </xf>
    <xf numFmtId="4" fontId="8" fillId="8" borderId="19" xfId="0" applyNumberFormat="1" applyFont="1" applyFill="1" applyBorder="1" applyAlignment="1">
      <alignment horizontal="center" vertical="center" wrapText="1"/>
    </xf>
    <xf numFmtId="4" fontId="8" fillId="8" borderId="26" xfId="0" applyNumberFormat="1" applyFont="1" applyFill="1" applyBorder="1" applyAlignment="1">
      <alignment horizontal="center" vertical="center" wrapText="1"/>
    </xf>
    <xf numFmtId="4" fontId="8" fillId="8" borderId="20" xfId="0" applyNumberFormat="1" applyFont="1" applyFill="1" applyBorder="1" applyAlignment="1">
      <alignment horizontal="center" vertical="center" wrapText="1"/>
    </xf>
    <xf numFmtId="0" fontId="24" fillId="6" borderId="0" xfId="0" applyFont="1" applyFill="1" applyAlignment="1">
      <alignment horizontal="center" vertical="top" wrapText="1"/>
    </xf>
    <xf numFmtId="0" fontId="10" fillId="6" borderId="0" xfId="0" applyFont="1" applyFill="1" applyAlignment="1">
      <alignment horizontal="center" vertical="center"/>
    </xf>
    <xf numFmtId="0" fontId="11" fillId="8" borderId="27"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32"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1" fillId="8" borderId="7" xfId="0" applyFont="1" applyFill="1" applyBorder="1" applyAlignment="1">
      <alignment horizontal="left" vertical="center" wrapText="1"/>
    </xf>
    <xf numFmtId="0" fontId="11" fillId="8" borderId="8" xfId="0" applyFont="1" applyFill="1" applyBorder="1" applyAlignment="1">
      <alignment horizontal="left" vertical="center" wrapText="1"/>
    </xf>
    <xf numFmtId="0" fontId="11" fillId="8" borderId="38" xfId="0" applyFont="1" applyFill="1" applyBorder="1" applyAlignment="1">
      <alignment horizontal="left" vertical="center" wrapText="1"/>
    </xf>
    <xf numFmtId="0" fontId="11" fillId="0" borderId="0" xfId="0" applyFont="1" applyAlignment="1">
      <alignment horizontal="center" vertical="top" wrapText="1"/>
    </xf>
    <xf numFmtId="0" fontId="8" fillId="4" borderId="10" xfId="0" applyFont="1" applyFill="1" applyBorder="1" applyAlignment="1">
      <alignment horizontal="center" vertical="center" wrapText="1"/>
    </xf>
    <xf numFmtId="0" fontId="8" fillId="5" borderId="10" xfId="0" applyFont="1" applyFill="1" applyBorder="1" applyAlignment="1">
      <alignment vertical="center" wrapText="1"/>
    </xf>
    <xf numFmtId="0" fontId="0" fillId="6" borderId="0" xfId="0" applyFill="1" applyAlignment="1">
      <alignment horizontal="center"/>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137585</xdr:rowOff>
    </xdr:from>
    <xdr:to>
      <xdr:col>7</xdr:col>
      <xdr:colOff>544111</xdr:colOff>
      <xdr:row>6</xdr:row>
      <xdr:rowOff>249386</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8675" y="137585"/>
          <a:ext cx="2428298" cy="10110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Y74"/>
  <sheetViews>
    <sheetView showGridLines="0" tabSelected="1" view="pageBreakPreview" topLeftCell="I2" zoomScale="70" zoomScaleNormal="70" zoomScaleSheetLayoutView="70" workbookViewId="0">
      <selection activeCell="Z44" sqref="Z44"/>
    </sheetView>
  </sheetViews>
  <sheetFormatPr defaultColWidth="9.140625" defaultRowHeight="15" x14ac:dyDescent="0.25"/>
  <cols>
    <col min="1" max="3" width="9.140625" style="1"/>
    <col min="4" max="4" width="4.28515625" style="1" hidden="1" customWidth="1"/>
    <col min="5" max="5" width="115" style="1" hidden="1" customWidth="1"/>
    <col min="6" max="6" width="15.7109375" style="1" customWidth="1"/>
    <col min="7" max="7" width="12.7109375" style="1" bestFit="1" customWidth="1"/>
    <col min="8" max="8" width="19" style="1" bestFit="1" customWidth="1"/>
    <col min="9" max="9" width="16.5703125" style="1" customWidth="1"/>
    <col min="10" max="10" width="10.28515625" style="1" hidden="1" customWidth="1"/>
    <col min="11" max="11" width="11.85546875" style="1" customWidth="1"/>
    <col min="12" max="12" width="22.5703125" style="1" customWidth="1"/>
    <col min="13" max="13" width="27.140625" style="1" customWidth="1"/>
    <col min="14" max="14" width="25.85546875" style="1" customWidth="1"/>
    <col min="15" max="15" width="24.140625" style="1" customWidth="1"/>
    <col min="16" max="16" width="36.42578125" style="1" hidden="1" customWidth="1"/>
    <col min="17" max="17" width="13.140625" style="1" hidden="1" customWidth="1"/>
    <col min="18" max="18" width="47.140625" style="1" customWidth="1"/>
    <col min="19" max="19" width="24.28515625" style="1" customWidth="1"/>
    <col min="20" max="20" width="20" style="1" customWidth="1"/>
    <col min="21" max="21" width="19.42578125" style="1" customWidth="1"/>
    <col min="22" max="22" width="27.5703125" style="1" hidden="1" customWidth="1"/>
    <col min="23" max="23" width="25.42578125" style="1" customWidth="1"/>
    <col min="24" max="25" width="27.5703125" style="1" hidden="1" customWidth="1"/>
    <col min="26" max="26" width="27.85546875" style="1" customWidth="1"/>
    <col min="27" max="27" width="20.85546875" style="1" customWidth="1"/>
    <col min="28" max="28" width="14.85546875" style="1" customWidth="1"/>
    <col min="29" max="29" width="10.7109375" style="1" customWidth="1"/>
    <col min="30" max="31" width="9.140625" style="1"/>
    <col min="32" max="32" width="0" style="1" hidden="1" customWidth="1"/>
    <col min="33" max="33" width="20.5703125" style="1" hidden="1" customWidth="1"/>
    <col min="34" max="35" width="0" style="1" hidden="1" customWidth="1"/>
    <col min="36" max="36" width="9.140625" style="1"/>
    <col min="37" max="37" width="35.42578125" style="1" customWidth="1"/>
    <col min="38" max="16384" width="9.140625" style="1"/>
  </cols>
  <sheetData>
    <row r="1" spans="4:34" ht="15.75" customHeight="1" x14ac:dyDescent="0.25">
      <c r="D1" s="5"/>
      <c r="E1" s="5"/>
      <c r="F1" s="5"/>
      <c r="G1" s="5"/>
      <c r="H1" s="5"/>
      <c r="I1" s="5"/>
      <c r="J1" s="5"/>
      <c r="K1" s="5"/>
      <c r="L1" s="5"/>
      <c r="M1" s="5"/>
      <c r="N1" s="5"/>
      <c r="O1" s="5"/>
      <c r="P1" s="5"/>
      <c r="Q1" s="5"/>
      <c r="R1" s="5"/>
      <c r="S1" s="5"/>
      <c r="T1" s="5"/>
      <c r="U1" s="5"/>
      <c r="V1" s="5"/>
      <c r="W1" s="5"/>
      <c r="X1" s="5"/>
      <c r="Y1" s="5"/>
      <c r="Z1" s="5"/>
      <c r="AA1" s="5"/>
      <c r="AB1" s="5"/>
      <c r="AC1" s="5"/>
    </row>
    <row r="2" spans="4:34" x14ac:dyDescent="0.25">
      <c r="D2" s="118"/>
      <c r="E2" s="118"/>
      <c r="F2" s="118"/>
      <c r="G2" s="118"/>
      <c r="H2" s="118"/>
      <c r="I2" s="118"/>
      <c r="J2" s="105"/>
      <c r="K2" s="105"/>
      <c r="L2" s="5"/>
      <c r="M2" s="5"/>
      <c r="N2" s="5"/>
      <c r="O2" s="5"/>
      <c r="P2" s="5"/>
      <c r="Q2" s="5"/>
      <c r="R2" s="5"/>
      <c r="S2" s="5"/>
      <c r="T2" s="5"/>
      <c r="U2" s="5"/>
      <c r="V2" s="5"/>
      <c r="W2" s="5"/>
      <c r="X2" s="5"/>
      <c r="Y2" s="5"/>
      <c r="Z2" s="5"/>
      <c r="AA2" s="5"/>
      <c r="AB2" s="5"/>
      <c r="AC2" s="5"/>
      <c r="AF2" s="21">
        <v>1</v>
      </c>
      <c r="AG2" s="1" t="s">
        <v>4</v>
      </c>
      <c r="AH2" s="1" t="s">
        <v>6</v>
      </c>
    </row>
    <row r="3" spans="4:34" x14ac:dyDescent="0.25">
      <c r="D3" s="118"/>
      <c r="E3" s="118"/>
      <c r="F3" s="118"/>
      <c r="G3" s="118"/>
      <c r="H3" s="118"/>
      <c r="I3" s="118"/>
      <c r="J3" s="105"/>
      <c r="K3" s="105"/>
      <c r="L3" s="5"/>
      <c r="M3" s="5"/>
      <c r="N3" s="5"/>
      <c r="O3" s="5"/>
      <c r="P3" s="5"/>
      <c r="Q3" s="5"/>
      <c r="R3" s="5"/>
      <c r="S3" s="5"/>
      <c r="T3" s="5"/>
      <c r="U3" s="5"/>
      <c r="V3" s="5"/>
      <c r="W3" s="5"/>
      <c r="X3" s="5"/>
      <c r="Y3" s="5"/>
      <c r="Z3" s="5"/>
      <c r="AA3" s="5"/>
      <c r="AB3" s="5"/>
      <c r="AC3" s="5"/>
      <c r="AF3" s="21">
        <v>2</v>
      </c>
      <c r="AG3" s="4" t="s">
        <v>5</v>
      </c>
    </row>
    <row r="4" spans="4:34" x14ac:dyDescent="0.25">
      <c r="D4" s="118"/>
      <c r="E4" s="118"/>
      <c r="F4" s="118"/>
      <c r="G4" s="118"/>
      <c r="H4" s="118"/>
      <c r="I4" s="118"/>
      <c r="J4" s="105"/>
      <c r="K4" s="105"/>
      <c r="L4" s="5"/>
      <c r="M4" s="5"/>
      <c r="N4" s="5"/>
      <c r="O4" s="5"/>
      <c r="P4" s="5"/>
      <c r="Q4" s="5"/>
      <c r="R4" s="5"/>
      <c r="S4" s="5"/>
      <c r="T4" s="5"/>
      <c r="U4" s="5"/>
      <c r="V4" s="5"/>
      <c r="W4" s="5"/>
      <c r="X4" s="5"/>
      <c r="Y4" s="5"/>
      <c r="Z4" s="5"/>
      <c r="AA4" s="5"/>
      <c r="AB4" s="5"/>
      <c r="AC4" s="5"/>
      <c r="AF4" s="24">
        <v>3</v>
      </c>
    </row>
    <row r="5" spans="4:34" ht="9.75" customHeight="1" x14ac:dyDescent="0.25">
      <c r="D5" s="118"/>
      <c r="E5" s="118"/>
      <c r="F5" s="118"/>
      <c r="G5" s="118"/>
      <c r="H5" s="118"/>
      <c r="I5" s="118"/>
      <c r="J5" s="105"/>
      <c r="K5" s="105"/>
      <c r="L5" s="5"/>
      <c r="M5" s="5"/>
      <c r="N5" s="5"/>
      <c r="O5" s="5"/>
      <c r="P5" s="5"/>
      <c r="Q5" s="5"/>
      <c r="R5" s="5"/>
      <c r="S5" s="5"/>
      <c r="T5" s="5"/>
      <c r="U5" s="5"/>
      <c r="V5" s="5"/>
      <c r="W5" s="5"/>
      <c r="X5" s="5"/>
      <c r="Y5" s="5"/>
      <c r="Z5" s="5"/>
      <c r="AA5" s="5"/>
      <c r="AB5" s="5"/>
      <c r="AC5" s="5"/>
    </row>
    <row r="6" spans="4:34" ht="15" hidden="1" customHeight="1" x14ac:dyDescent="0.25">
      <c r="D6" s="14"/>
      <c r="E6" s="14"/>
      <c r="F6" s="14"/>
      <c r="G6" s="14"/>
      <c r="H6" s="14"/>
      <c r="I6" s="14"/>
      <c r="J6" s="14"/>
      <c r="K6" s="14"/>
      <c r="L6" s="14"/>
      <c r="M6" s="14"/>
      <c r="N6" s="5"/>
      <c r="O6" s="5"/>
      <c r="P6" s="5"/>
      <c r="Q6" s="5"/>
      <c r="R6" s="5"/>
      <c r="S6" s="5"/>
      <c r="T6" s="5"/>
      <c r="U6" s="5"/>
      <c r="V6" s="5"/>
      <c r="W6" s="5"/>
      <c r="X6" s="5"/>
      <c r="Y6" s="5"/>
      <c r="Z6" s="5"/>
      <c r="AA6" s="5"/>
      <c r="AB6" s="5"/>
      <c r="AC6" s="5"/>
    </row>
    <row r="7" spans="4:34" ht="27" customHeight="1" x14ac:dyDescent="0.25">
      <c r="D7" s="104" t="s">
        <v>120</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row>
    <row r="8" spans="4:34" ht="27" customHeight="1" x14ac:dyDescent="0.25">
      <c r="D8" s="67"/>
      <c r="E8" s="67"/>
      <c r="F8" s="105"/>
      <c r="G8" s="105"/>
      <c r="H8" s="67"/>
      <c r="I8" s="67"/>
      <c r="J8" s="67"/>
      <c r="K8" s="67"/>
      <c r="L8" s="67"/>
      <c r="M8" s="67"/>
      <c r="N8" s="67"/>
      <c r="O8" s="67"/>
      <c r="P8" s="67"/>
      <c r="Q8" s="67"/>
      <c r="R8" s="67"/>
      <c r="S8" s="67"/>
      <c r="T8" s="67"/>
      <c r="U8" s="67"/>
      <c r="V8" s="67"/>
      <c r="W8" s="67"/>
      <c r="X8" s="67"/>
      <c r="Y8" s="67"/>
      <c r="Z8" s="67"/>
      <c r="AA8" s="67"/>
      <c r="AB8" s="67"/>
      <c r="AC8" s="67"/>
    </row>
    <row r="9" spans="4:34" ht="103.5" customHeight="1" x14ac:dyDescent="0.25">
      <c r="D9" s="14"/>
      <c r="E9" s="14"/>
      <c r="F9" s="61"/>
      <c r="G9" s="115" t="s">
        <v>123</v>
      </c>
      <c r="H9" s="115"/>
      <c r="I9" s="115"/>
      <c r="J9" s="115"/>
      <c r="K9" s="115"/>
      <c r="L9" s="115"/>
      <c r="M9" s="115"/>
      <c r="N9" s="115"/>
      <c r="O9" s="115"/>
      <c r="P9" s="115"/>
      <c r="Q9" s="115"/>
      <c r="R9" s="115"/>
      <c r="S9" s="115"/>
      <c r="T9" s="115"/>
      <c r="U9" s="115"/>
      <c r="V9" s="115"/>
      <c r="W9" s="115"/>
      <c r="X9" s="115"/>
      <c r="Y9" s="115"/>
      <c r="Z9" s="115"/>
      <c r="AA9" s="115"/>
      <c r="AB9" s="115"/>
      <c r="AC9" s="115"/>
    </row>
    <row r="10" spans="4:34" ht="16.5" hidden="1" customHeight="1" thickBot="1" x14ac:dyDescent="0.3">
      <c r="D10" s="9"/>
      <c r="E10" s="22"/>
      <c r="F10" s="61"/>
      <c r="G10" s="22"/>
      <c r="H10" s="15"/>
      <c r="I10" s="15"/>
      <c r="J10" s="15"/>
      <c r="K10" s="15"/>
      <c r="L10" s="10"/>
      <c r="M10" s="10"/>
      <c r="N10" s="10"/>
      <c r="O10" s="10"/>
      <c r="P10" s="10"/>
      <c r="Q10" s="10"/>
      <c r="R10" s="10"/>
      <c r="S10" s="10"/>
      <c r="T10" s="10"/>
      <c r="U10" s="10"/>
      <c r="V10" s="10"/>
      <c r="W10" s="10"/>
      <c r="X10" s="10"/>
      <c r="Y10" s="10"/>
      <c r="Z10" s="10"/>
      <c r="AA10" s="10"/>
      <c r="AB10" s="10"/>
      <c r="AC10" s="10"/>
      <c r="AE10" s="4"/>
      <c r="AG10" s="4"/>
    </row>
    <row r="11" spans="4:34" ht="16.5" customHeight="1" x14ac:dyDescent="0.25">
      <c r="D11" s="9"/>
      <c r="E11" s="22"/>
      <c r="F11" s="61"/>
      <c r="G11" s="22"/>
      <c r="H11" s="15"/>
      <c r="I11" s="15"/>
      <c r="J11" s="15"/>
      <c r="K11" s="15"/>
      <c r="L11" s="10"/>
      <c r="M11" s="10"/>
      <c r="N11" s="5"/>
      <c r="O11" s="10"/>
      <c r="P11" s="10"/>
      <c r="Q11" s="10"/>
      <c r="R11" s="10"/>
      <c r="S11" s="10"/>
      <c r="T11" s="10"/>
      <c r="U11" s="10"/>
      <c r="V11" s="10"/>
      <c r="W11" s="10"/>
      <c r="X11" s="10"/>
      <c r="Y11" s="10"/>
      <c r="Z11" s="10"/>
      <c r="AA11" s="10"/>
      <c r="AB11" s="10"/>
      <c r="AC11" s="10"/>
      <c r="AE11" s="4"/>
      <c r="AG11" s="4"/>
    </row>
    <row r="12" spans="4:34" ht="38.25" customHeight="1" x14ac:dyDescent="0.25">
      <c r="D12" s="9"/>
      <c r="E12" s="22"/>
      <c r="F12" s="5"/>
      <c r="G12" s="5"/>
      <c r="H12" s="5"/>
      <c r="I12" s="5"/>
      <c r="J12" s="5"/>
      <c r="K12" s="5"/>
      <c r="L12" s="5"/>
      <c r="M12" s="5"/>
      <c r="N12" s="5"/>
      <c r="O12" s="106" t="s">
        <v>119</v>
      </c>
      <c r="P12" s="107"/>
      <c r="Q12" s="107"/>
      <c r="R12" s="107"/>
      <c r="S12" s="108"/>
      <c r="T12" s="38">
        <f>L44*T15</f>
        <v>5980355.2000000002</v>
      </c>
      <c r="U12" s="10"/>
      <c r="V12" s="10"/>
      <c r="W12" s="10"/>
      <c r="X12" s="10"/>
      <c r="Y12" s="10"/>
      <c r="Z12" s="10"/>
      <c r="AA12" s="10"/>
      <c r="AB12" s="10"/>
      <c r="AC12" s="10"/>
      <c r="AE12" s="4"/>
      <c r="AG12" s="4"/>
    </row>
    <row r="13" spans="4:34" ht="36.75" customHeight="1" x14ac:dyDescent="0.25">
      <c r="D13" s="9"/>
      <c r="E13" s="22"/>
      <c r="F13" s="105"/>
      <c r="G13" s="105"/>
      <c r="H13" s="5"/>
      <c r="I13" s="5"/>
      <c r="J13" s="5"/>
      <c r="K13" s="5"/>
      <c r="L13" s="5"/>
      <c r="M13" s="5"/>
      <c r="N13" s="5"/>
      <c r="O13" s="109" t="s">
        <v>95</v>
      </c>
      <c r="P13" s="110"/>
      <c r="Q13" s="110"/>
      <c r="R13" s="110"/>
      <c r="S13" s="111"/>
      <c r="T13" s="44">
        <v>6200000</v>
      </c>
      <c r="U13" s="10"/>
      <c r="V13" s="10"/>
      <c r="W13" s="10"/>
      <c r="X13" s="10"/>
      <c r="Y13" s="10"/>
      <c r="Z13" s="10"/>
      <c r="AA13" s="10"/>
      <c r="AB13" s="10"/>
      <c r="AC13" s="10"/>
      <c r="AE13" s="4"/>
      <c r="AG13" s="4"/>
    </row>
    <row r="14" spans="4:34" ht="16.5" customHeight="1" x14ac:dyDescent="0.25">
      <c r="D14" s="9"/>
      <c r="E14" s="22"/>
      <c r="F14" s="105"/>
      <c r="G14" s="105"/>
      <c r="H14" s="5"/>
      <c r="I14" s="5"/>
      <c r="J14" s="5"/>
      <c r="K14" s="5"/>
      <c r="L14" s="5"/>
      <c r="M14" s="5"/>
      <c r="N14" s="5"/>
      <c r="O14" s="112" t="s">
        <v>86</v>
      </c>
      <c r="P14" s="113"/>
      <c r="Q14" s="113"/>
      <c r="R14" s="113"/>
      <c r="S14" s="114"/>
      <c r="T14" s="38">
        <f>T13-T12</f>
        <v>219644.79999999981</v>
      </c>
      <c r="U14" s="10"/>
      <c r="V14" s="10"/>
      <c r="W14" s="10"/>
      <c r="X14" s="10"/>
      <c r="Y14" s="10"/>
      <c r="Z14" s="10"/>
      <c r="AA14" s="10"/>
      <c r="AB14" s="10"/>
      <c r="AC14" s="10"/>
      <c r="AE14" s="4"/>
      <c r="AG14" s="4"/>
    </row>
    <row r="15" spans="4:34" ht="29.25" customHeight="1" x14ac:dyDescent="0.25">
      <c r="D15" s="9"/>
      <c r="E15" s="22"/>
      <c r="F15" s="105"/>
      <c r="G15" s="105"/>
      <c r="H15" s="5"/>
      <c r="I15" s="5"/>
      <c r="J15" s="5"/>
      <c r="K15" s="5"/>
      <c r="L15" s="5"/>
      <c r="M15" s="5"/>
      <c r="N15" s="5"/>
      <c r="O15" s="109" t="s">
        <v>94</v>
      </c>
      <c r="P15" s="110"/>
      <c r="Q15" s="110"/>
      <c r="R15" s="110"/>
      <c r="S15" s="111"/>
      <c r="T15" s="35">
        <v>7.4847999999999999</v>
      </c>
      <c r="U15" s="10"/>
      <c r="V15" s="68"/>
      <c r="W15" s="68"/>
      <c r="X15" s="68"/>
      <c r="Y15" s="68"/>
      <c r="Z15" s="68"/>
      <c r="AA15" s="68"/>
      <c r="AB15" s="68"/>
      <c r="AC15" s="68"/>
      <c r="AE15" s="4"/>
      <c r="AG15" s="4"/>
    </row>
    <row r="16" spans="4:34" ht="29.25" customHeight="1" thickBot="1" x14ac:dyDescent="0.3">
      <c r="D16" s="9"/>
      <c r="E16" s="22"/>
      <c r="F16" s="5"/>
      <c r="G16" s="5"/>
      <c r="H16" s="5"/>
      <c r="I16" s="5"/>
      <c r="J16" s="5"/>
      <c r="K16" s="5"/>
      <c r="L16" s="5"/>
      <c r="M16" s="69"/>
      <c r="N16" s="69"/>
      <c r="O16" s="69"/>
      <c r="P16" s="69"/>
      <c r="Q16" s="69"/>
      <c r="R16" s="69"/>
      <c r="S16" s="69"/>
      <c r="T16" s="69"/>
      <c r="U16" s="69"/>
      <c r="V16" s="69"/>
      <c r="W16" s="69"/>
      <c r="X16" s="69"/>
      <c r="Y16" s="69"/>
      <c r="Z16" s="69"/>
      <c r="AA16" s="69"/>
      <c r="AB16" s="69"/>
      <c r="AC16" s="69"/>
      <c r="AE16" s="4"/>
      <c r="AG16" s="4"/>
    </row>
    <row r="17" spans="4:37" ht="30.75" customHeight="1" thickBot="1" x14ac:dyDescent="0.3">
      <c r="D17" s="11"/>
      <c r="E17" s="12" t="s">
        <v>76</v>
      </c>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8"/>
    </row>
    <row r="18" spans="4:37" ht="295.5" customHeight="1" thickBot="1" x14ac:dyDescent="0.3">
      <c r="D18" s="6"/>
      <c r="E18" s="60"/>
      <c r="F18" s="34"/>
      <c r="G18" s="34"/>
      <c r="H18" s="34"/>
      <c r="I18" s="34"/>
      <c r="J18" s="34"/>
      <c r="K18" s="34"/>
      <c r="L18" s="73" t="s">
        <v>117</v>
      </c>
      <c r="M18" s="74"/>
      <c r="N18" s="74"/>
      <c r="O18" s="78" t="s">
        <v>121</v>
      </c>
      <c r="P18" s="79"/>
      <c r="Q18" s="79"/>
      <c r="R18" s="80"/>
      <c r="S18" s="73" t="s">
        <v>118</v>
      </c>
      <c r="T18" s="74"/>
      <c r="U18" s="74"/>
      <c r="V18" s="75"/>
      <c r="W18" s="73" t="s">
        <v>122</v>
      </c>
      <c r="X18" s="76"/>
      <c r="Y18" s="76"/>
      <c r="Z18" s="76"/>
      <c r="AA18" s="77"/>
      <c r="AB18" s="40"/>
      <c r="AC18" s="34"/>
    </row>
    <row r="19" spans="4:37" ht="195.75" customHeight="1" x14ac:dyDescent="0.25">
      <c r="D19" s="6"/>
      <c r="E19" s="25" t="s">
        <v>66</v>
      </c>
      <c r="F19" s="34"/>
      <c r="G19" s="48" t="s">
        <v>18</v>
      </c>
      <c r="H19" s="81" t="s">
        <v>19</v>
      </c>
      <c r="I19" s="82"/>
      <c r="J19" s="83"/>
      <c r="K19" s="48" t="s">
        <v>65</v>
      </c>
      <c r="L19" s="66" t="s">
        <v>96</v>
      </c>
      <c r="M19" s="66" t="s">
        <v>97</v>
      </c>
      <c r="N19" s="66" t="s">
        <v>98</v>
      </c>
      <c r="O19" s="63" t="s">
        <v>108</v>
      </c>
      <c r="P19" s="64" t="s">
        <v>105</v>
      </c>
      <c r="Q19" s="64" t="s">
        <v>116</v>
      </c>
      <c r="R19" s="65" t="s">
        <v>109</v>
      </c>
      <c r="S19" s="63" t="s">
        <v>110</v>
      </c>
      <c r="T19" s="63" t="s">
        <v>111</v>
      </c>
      <c r="U19" s="63" t="s">
        <v>112</v>
      </c>
      <c r="V19" s="63" t="s">
        <v>113</v>
      </c>
      <c r="W19" s="37" t="s">
        <v>114</v>
      </c>
      <c r="X19" s="55" t="s">
        <v>106</v>
      </c>
      <c r="Y19" s="55" t="s">
        <v>107</v>
      </c>
      <c r="Z19" s="48" t="s">
        <v>115</v>
      </c>
      <c r="AA19" s="48" t="s">
        <v>100</v>
      </c>
      <c r="AB19" s="45"/>
      <c r="AC19" s="34"/>
      <c r="AG19" s="19"/>
    </row>
    <row r="20" spans="4:37" ht="14.25" customHeight="1" x14ac:dyDescent="0.25">
      <c r="D20" s="6"/>
      <c r="E20" s="23" t="s">
        <v>0</v>
      </c>
      <c r="F20" s="34"/>
      <c r="G20" s="23" t="s">
        <v>0</v>
      </c>
      <c r="H20" s="123" t="s">
        <v>87</v>
      </c>
      <c r="I20" s="124"/>
      <c r="J20" s="125"/>
      <c r="K20" s="23" t="s">
        <v>1</v>
      </c>
      <c r="L20" s="70" t="s">
        <v>2</v>
      </c>
      <c r="M20" s="70" t="s">
        <v>3</v>
      </c>
      <c r="N20" s="70" t="s">
        <v>69</v>
      </c>
      <c r="O20" s="70" t="s">
        <v>70</v>
      </c>
      <c r="P20" s="70" t="s">
        <v>71</v>
      </c>
      <c r="Q20" s="70" t="s">
        <v>73</v>
      </c>
      <c r="R20" s="70" t="s">
        <v>88</v>
      </c>
      <c r="S20" s="70" t="s">
        <v>89</v>
      </c>
      <c r="T20" s="70" t="s">
        <v>90</v>
      </c>
      <c r="U20" s="70" t="s">
        <v>91</v>
      </c>
      <c r="V20" s="70" t="s">
        <v>92</v>
      </c>
      <c r="W20" s="70" t="s">
        <v>93</v>
      </c>
      <c r="X20" s="49" t="s">
        <v>99</v>
      </c>
      <c r="Y20" s="49" t="s">
        <v>102</v>
      </c>
      <c r="Z20" s="57" t="s">
        <v>103</v>
      </c>
      <c r="AA20" s="57" t="s">
        <v>104</v>
      </c>
      <c r="AB20" s="40"/>
      <c r="AC20" s="34"/>
      <c r="AG20" s="19"/>
    </row>
    <row r="21" spans="4:37" ht="47.25" customHeight="1" x14ac:dyDescent="0.25">
      <c r="D21" s="6"/>
      <c r="E21" s="126" t="s">
        <v>67</v>
      </c>
      <c r="F21" s="34"/>
      <c r="G21" s="30" t="s">
        <v>20</v>
      </c>
      <c r="H21" s="120" t="s">
        <v>41</v>
      </c>
      <c r="I21" s="121"/>
      <c r="J21" s="121"/>
      <c r="K21" s="32"/>
      <c r="L21" s="50"/>
      <c r="M21" s="43">
        <f t="shared" ref="M21:M43" si="0">L21*$T$15</f>
        <v>0</v>
      </c>
      <c r="N21" s="36">
        <f t="shared" ref="N21:N43" si="1">L21/$L$44</f>
        <v>0</v>
      </c>
      <c r="O21" s="62"/>
      <c r="P21" s="43">
        <f>IF(O21="x",M21,0)</f>
        <v>0</v>
      </c>
      <c r="Q21" s="43">
        <f>(P21/$P$44)*$T$14</f>
        <v>0</v>
      </c>
      <c r="R21" s="43">
        <f t="shared" ref="R21:R43" si="2">IF(M21=0,0,IF(P21=0,(M21),(P21+Q21)))</f>
        <v>0</v>
      </c>
      <c r="S21" s="95"/>
      <c r="T21" s="96"/>
      <c r="U21" s="96"/>
      <c r="V21" s="97"/>
      <c r="W21" s="50"/>
      <c r="X21" s="50">
        <f t="shared" ref="X21:X37" si="3">IF(W21="x",R21,0)</f>
        <v>0</v>
      </c>
      <c r="Y21" s="50">
        <f>(X21/$X$44)*$V$44</f>
        <v>0</v>
      </c>
      <c r="Z21" s="59">
        <f>IF(AND(X21=0,R21=0),0,IF(X21=0,(R21),(X21-Y21)))</f>
        <v>0</v>
      </c>
      <c r="AA21" s="26">
        <f t="shared" ref="AA21:AA43" si="4">Z21/$Z$44</f>
        <v>0</v>
      </c>
      <c r="AB21" s="40"/>
      <c r="AC21" s="34"/>
    </row>
    <row r="22" spans="4:37" ht="28.5" customHeight="1" x14ac:dyDescent="0.25">
      <c r="D22" s="6"/>
      <c r="E22" s="93"/>
      <c r="F22" s="34"/>
      <c r="G22" s="31" t="s">
        <v>42</v>
      </c>
      <c r="H22" s="86" t="s">
        <v>21</v>
      </c>
      <c r="I22" s="87"/>
      <c r="J22" s="88"/>
      <c r="K22" s="33"/>
      <c r="L22" s="35"/>
      <c r="M22" s="43">
        <f t="shared" si="0"/>
        <v>0</v>
      </c>
      <c r="N22" s="36">
        <f t="shared" si="1"/>
        <v>0</v>
      </c>
      <c r="O22" s="62"/>
      <c r="P22" s="43">
        <f>IF(O22="x",M22,0)</f>
        <v>0</v>
      </c>
      <c r="Q22" s="43">
        <f t="shared" ref="Q22:Q43" si="5">(P22/$P$44)*$T$14</f>
        <v>0</v>
      </c>
      <c r="R22" s="43">
        <f t="shared" si="2"/>
        <v>0</v>
      </c>
      <c r="S22" s="98"/>
      <c r="T22" s="99"/>
      <c r="U22" s="99"/>
      <c r="V22" s="100"/>
      <c r="W22" s="50"/>
      <c r="X22" s="50">
        <f t="shared" si="3"/>
        <v>0</v>
      </c>
      <c r="Y22" s="50">
        <f>(X22/$X$44)*$V$44</f>
        <v>0</v>
      </c>
      <c r="Z22" s="58">
        <f t="shared" ref="Z22:Z43" si="6">IF(AND(X22=0,R22=0),0,IF(X22=0,(R22),(X22-Y22)))</f>
        <v>0</v>
      </c>
      <c r="AA22" s="28">
        <f t="shared" si="4"/>
        <v>0</v>
      </c>
      <c r="AB22" s="41"/>
      <c r="AC22" s="34"/>
    </row>
    <row r="23" spans="4:37" ht="61.5" customHeight="1" x14ac:dyDescent="0.25">
      <c r="D23" s="6"/>
      <c r="E23" s="93"/>
      <c r="F23" s="34"/>
      <c r="G23" s="30" t="s">
        <v>43</v>
      </c>
      <c r="H23" s="119" t="s">
        <v>22</v>
      </c>
      <c r="I23" s="119"/>
      <c r="J23" s="119"/>
      <c r="K23" s="32" t="s">
        <v>78</v>
      </c>
      <c r="L23" s="50">
        <v>40000</v>
      </c>
      <c r="M23" s="43">
        <f t="shared" si="0"/>
        <v>299392</v>
      </c>
      <c r="N23" s="36">
        <f t="shared" si="1"/>
        <v>5.0062578222778473E-2</v>
      </c>
      <c r="O23" s="62" t="s">
        <v>101</v>
      </c>
      <c r="P23" s="43">
        <f>IF(O23="x",M23,0)</f>
        <v>299392</v>
      </c>
      <c r="Q23" s="43">
        <f t="shared" si="5"/>
        <v>12659.642651296819</v>
      </c>
      <c r="R23" s="43">
        <f>IF(M23=0,0,IF(P23=0,(M23),(P23+Q23)))</f>
        <v>312051.6426512968</v>
      </c>
      <c r="S23" s="98"/>
      <c r="T23" s="99"/>
      <c r="U23" s="99"/>
      <c r="V23" s="100"/>
      <c r="W23" s="50"/>
      <c r="X23" s="50">
        <f>IF(W23="x",R23,0)</f>
        <v>0</v>
      </c>
      <c r="Y23" s="50">
        <f>(X23/$X$44)*$V$44</f>
        <v>0</v>
      </c>
      <c r="Z23" s="59">
        <f>IF(AND(X23=0,R23=0),0,IF(X23=0,(R23),(X23-Y23)))</f>
        <v>312051.6426512968</v>
      </c>
      <c r="AA23" s="26">
        <f t="shared" si="4"/>
        <v>5.0330910105047873E-2</v>
      </c>
      <c r="AB23" s="41"/>
      <c r="AC23" s="34"/>
    </row>
    <row r="24" spans="4:37" ht="30" customHeight="1" x14ac:dyDescent="0.25">
      <c r="D24" s="6"/>
      <c r="E24" s="93"/>
      <c r="F24" s="34"/>
      <c r="G24" s="31" t="s">
        <v>44</v>
      </c>
      <c r="H24" s="122" t="s">
        <v>40</v>
      </c>
      <c r="I24" s="122"/>
      <c r="J24" s="122"/>
      <c r="K24" s="33"/>
      <c r="L24" s="50"/>
      <c r="M24" s="43">
        <f t="shared" si="0"/>
        <v>0</v>
      </c>
      <c r="N24" s="36">
        <f t="shared" si="1"/>
        <v>0</v>
      </c>
      <c r="O24" s="62"/>
      <c r="P24" s="43">
        <f t="shared" ref="P24:P43" si="7">IF(O24="x",M24,0)</f>
        <v>0</v>
      </c>
      <c r="Q24" s="43">
        <f t="shared" si="5"/>
        <v>0</v>
      </c>
      <c r="R24" s="43">
        <f t="shared" si="2"/>
        <v>0</v>
      </c>
      <c r="S24" s="98"/>
      <c r="T24" s="99"/>
      <c r="U24" s="99"/>
      <c r="V24" s="100"/>
      <c r="W24" s="50"/>
      <c r="X24" s="50">
        <f t="shared" si="3"/>
        <v>0</v>
      </c>
      <c r="Y24" s="50">
        <f>(X24/$X$44)*$V$44</f>
        <v>0</v>
      </c>
      <c r="Z24" s="58">
        <f t="shared" si="6"/>
        <v>0</v>
      </c>
      <c r="AA24" s="28">
        <f t="shared" si="4"/>
        <v>0</v>
      </c>
      <c r="AB24" s="41"/>
      <c r="AC24" s="39"/>
    </row>
    <row r="25" spans="4:37" ht="17.25" customHeight="1" x14ac:dyDescent="0.25">
      <c r="D25" s="6"/>
      <c r="E25" s="93"/>
      <c r="F25" s="34"/>
      <c r="G25" s="30" t="s">
        <v>45</v>
      </c>
      <c r="H25" s="119" t="s">
        <v>23</v>
      </c>
      <c r="I25" s="119"/>
      <c r="J25" s="119"/>
      <c r="K25" s="32"/>
      <c r="L25" s="50"/>
      <c r="M25" s="43">
        <f t="shared" si="0"/>
        <v>0</v>
      </c>
      <c r="N25" s="36">
        <f t="shared" si="1"/>
        <v>0</v>
      </c>
      <c r="O25" s="62"/>
      <c r="P25" s="43">
        <f t="shared" si="7"/>
        <v>0</v>
      </c>
      <c r="Q25" s="43">
        <f t="shared" si="5"/>
        <v>0</v>
      </c>
      <c r="R25" s="43">
        <f t="shared" si="2"/>
        <v>0</v>
      </c>
      <c r="S25" s="98"/>
      <c r="T25" s="99"/>
      <c r="U25" s="99"/>
      <c r="V25" s="100"/>
      <c r="W25" s="50"/>
      <c r="X25" s="50">
        <f t="shared" si="3"/>
        <v>0</v>
      </c>
      <c r="Y25" s="50">
        <f t="shared" ref="Y25:Y28" si="8">(X25/$X$44)*$V$44</f>
        <v>0</v>
      </c>
      <c r="Z25" s="59">
        <f t="shared" si="6"/>
        <v>0</v>
      </c>
      <c r="AA25" s="26">
        <f t="shared" si="4"/>
        <v>0</v>
      </c>
      <c r="AB25" s="41"/>
      <c r="AC25" s="39"/>
      <c r="AG25" s="19"/>
      <c r="AH25" s="19"/>
      <c r="AI25" s="19"/>
      <c r="AK25" s="3"/>
    </row>
    <row r="26" spans="4:37" ht="66.75" customHeight="1" x14ac:dyDescent="0.25">
      <c r="D26" s="6"/>
      <c r="E26" s="93"/>
      <c r="F26" s="34"/>
      <c r="G26" s="31" t="s">
        <v>46</v>
      </c>
      <c r="H26" s="86" t="s">
        <v>24</v>
      </c>
      <c r="I26" s="87"/>
      <c r="J26" s="88"/>
      <c r="K26" s="33" t="s">
        <v>79</v>
      </c>
      <c r="L26" s="50">
        <v>40000</v>
      </c>
      <c r="M26" s="43">
        <f t="shared" si="0"/>
        <v>299392</v>
      </c>
      <c r="N26" s="36">
        <f t="shared" si="1"/>
        <v>5.0062578222778473E-2</v>
      </c>
      <c r="O26" s="62" t="s">
        <v>101</v>
      </c>
      <c r="P26" s="43">
        <f>IF(O26="x",M26,0)</f>
        <v>299392</v>
      </c>
      <c r="Q26" s="43">
        <f t="shared" si="5"/>
        <v>12659.642651296819</v>
      </c>
      <c r="R26" s="43">
        <f t="shared" si="2"/>
        <v>312051.6426512968</v>
      </c>
      <c r="S26" s="98"/>
      <c r="T26" s="99"/>
      <c r="U26" s="99"/>
      <c r="V26" s="100"/>
      <c r="W26" s="50"/>
      <c r="X26" s="50">
        <f t="shared" si="3"/>
        <v>0</v>
      </c>
      <c r="Y26" s="50">
        <f t="shared" si="8"/>
        <v>0</v>
      </c>
      <c r="Z26" s="58">
        <f t="shared" si="6"/>
        <v>312051.6426512968</v>
      </c>
      <c r="AA26" s="28">
        <f t="shared" si="4"/>
        <v>5.0330910105047873E-2</v>
      </c>
      <c r="AB26" s="41"/>
      <c r="AC26" s="39"/>
      <c r="AG26" s="19"/>
      <c r="AH26" s="19"/>
      <c r="AI26" s="19"/>
    </row>
    <row r="27" spans="4:37" ht="17.25" customHeight="1" x14ac:dyDescent="0.25">
      <c r="D27" s="6"/>
      <c r="E27" s="93"/>
      <c r="F27" s="34"/>
      <c r="G27" s="30" t="s">
        <v>47</v>
      </c>
      <c r="H27" s="119" t="s">
        <v>23</v>
      </c>
      <c r="I27" s="119"/>
      <c r="J27" s="119"/>
      <c r="K27" s="32"/>
      <c r="L27" s="50"/>
      <c r="M27" s="43">
        <f t="shared" si="0"/>
        <v>0</v>
      </c>
      <c r="N27" s="36">
        <f t="shared" si="1"/>
        <v>0</v>
      </c>
      <c r="O27" s="62"/>
      <c r="P27" s="43">
        <f t="shared" si="7"/>
        <v>0</v>
      </c>
      <c r="Q27" s="43">
        <f t="shared" si="5"/>
        <v>0</v>
      </c>
      <c r="R27" s="43">
        <f t="shared" si="2"/>
        <v>0</v>
      </c>
      <c r="S27" s="98"/>
      <c r="T27" s="99"/>
      <c r="U27" s="99"/>
      <c r="V27" s="100"/>
      <c r="W27" s="50"/>
      <c r="X27" s="50">
        <f t="shared" si="3"/>
        <v>0</v>
      </c>
      <c r="Y27" s="50">
        <f t="shared" si="8"/>
        <v>0</v>
      </c>
      <c r="Z27" s="59">
        <f t="shared" si="6"/>
        <v>0</v>
      </c>
      <c r="AA27" s="26">
        <f t="shared" si="4"/>
        <v>0</v>
      </c>
      <c r="AB27" s="41"/>
      <c r="AC27" s="39"/>
      <c r="AG27" s="3"/>
      <c r="AH27" s="3"/>
      <c r="AI27" s="3"/>
    </row>
    <row r="28" spans="4:37" ht="40.5" customHeight="1" x14ac:dyDescent="0.25">
      <c r="D28" s="6"/>
      <c r="E28" s="93"/>
      <c r="F28" s="34"/>
      <c r="G28" s="18" t="s">
        <v>48</v>
      </c>
      <c r="H28" s="86" t="s">
        <v>25</v>
      </c>
      <c r="I28" s="87"/>
      <c r="J28" s="88"/>
      <c r="K28" s="33" t="s">
        <v>83</v>
      </c>
      <c r="L28" s="50">
        <v>34000</v>
      </c>
      <c r="M28" s="43">
        <f t="shared" si="0"/>
        <v>254483.19999999998</v>
      </c>
      <c r="N28" s="36">
        <f t="shared" si="1"/>
        <v>4.2553191489361701E-2</v>
      </c>
      <c r="O28" s="62" t="s">
        <v>101</v>
      </c>
      <c r="P28" s="43">
        <f t="shared" si="7"/>
        <v>254483.19999999998</v>
      </c>
      <c r="Q28" s="43">
        <f t="shared" si="5"/>
        <v>10760.696253602295</v>
      </c>
      <c r="R28" s="43">
        <f t="shared" si="2"/>
        <v>265243.89625360229</v>
      </c>
      <c r="S28" s="101"/>
      <c r="T28" s="102"/>
      <c r="U28" s="102"/>
      <c r="V28" s="103"/>
      <c r="W28" s="50"/>
      <c r="X28" s="50">
        <f t="shared" si="3"/>
        <v>0</v>
      </c>
      <c r="Y28" s="50">
        <f t="shared" si="8"/>
        <v>0</v>
      </c>
      <c r="Z28" s="58">
        <f t="shared" si="6"/>
        <v>265243.89625360229</v>
      </c>
      <c r="AA28" s="28">
        <f t="shared" si="4"/>
        <v>4.2781273589290694E-2</v>
      </c>
      <c r="AB28" s="41"/>
      <c r="AC28" s="39"/>
      <c r="AG28" s="19"/>
    </row>
    <row r="29" spans="4:37" ht="17.25" customHeight="1" x14ac:dyDescent="0.25">
      <c r="D29" s="6"/>
      <c r="E29" s="93"/>
      <c r="F29" s="34"/>
      <c r="G29" s="30" t="s">
        <v>49</v>
      </c>
      <c r="H29" s="119" t="s">
        <v>26</v>
      </c>
      <c r="I29" s="119"/>
      <c r="J29" s="119"/>
      <c r="K29" s="32"/>
      <c r="L29" s="50"/>
      <c r="M29" s="43">
        <f t="shared" si="0"/>
        <v>0</v>
      </c>
      <c r="N29" s="36">
        <f t="shared" si="1"/>
        <v>0</v>
      </c>
      <c r="O29" s="62"/>
      <c r="P29" s="43">
        <f t="shared" si="7"/>
        <v>0</v>
      </c>
      <c r="Q29" s="43">
        <f t="shared" si="5"/>
        <v>0</v>
      </c>
      <c r="R29" s="43">
        <f t="shared" si="2"/>
        <v>0</v>
      </c>
      <c r="S29" s="43">
        <f>R29/(50000*T15)</f>
        <v>0</v>
      </c>
      <c r="T29" s="50"/>
      <c r="U29" s="54">
        <f>T29*50000*T15</f>
        <v>0</v>
      </c>
      <c r="V29" s="43">
        <f>U29-R29</f>
        <v>0</v>
      </c>
      <c r="W29" s="95"/>
      <c r="X29" s="96"/>
      <c r="Y29" s="97"/>
      <c r="Z29" s="59">
        <f>U29</f>
        <v>0</v>
      </c>
      <c r="AA29" s="26">
        <f t="shared" si="4"/>
        <v>0</v>
      </c>
      <c r="AB29" s="41"/>
      <c r="AC29" s="39"/>
      <c r="AG29" s="21"/>
    </row>
    <row r="30" spans="4:37" ht="33.75" customHeight="1" x14ac:dyDescent="0.25">
      <c r="D30" s="6"/>
      <c r="E30" s="93"/>
      <c r="F30" s="34"/>
      <c r="G30" s="18" t="s">
        <v>50</v>
      </c>
      <c r="H30" s="86" t="s">
        <v>27</v>
      </c>
      <c r="I30" s="87"/>
      <c r="J30" s="88"/>
      <c r="K30" s="33"/>
      <c r="L30" s="50"/>
      <c r="M30" s="43">
        <f t="shared" si="0"/>
        <v>0</v>
      </c>
      <c r="N30" s="36">
        <f t="shared" si="1"/>
        <v>0</v>
      </c>
      <c r="O30" s="62"/>
      <c r="P30" s="43">
        <f t="shared" si="7"/>
        <v>0</v>
      </c>
      <c r="Q30" s="43">
        <f t="shared" si="5"/>
        <v>0</v>
      </c>
      <c r="R30" s="43">
        <f t="shared" si="2"/>
        <v>0</v>
      </c>
      <c r="S30" s="43">
        <f>R30/(50000*T15)</f>
        <v>0</v>
      </c>
      <c r="T30" s="50"/>
      <c r="U30" s="54">
        <f>T30*50000*T15</f>
        <v>0</v>
      </c>
      <c r="V30" s="43">
        <f>U30-R30</f>
        <v>0</v>
      </c>
      <c r="W30" s="98"/>
      <c r="X30" s="99"/>
      <c r="Y30" s="100"/>
      <c r="Z30" s="58">
        <f t="shared" ref="Z30:Z31" si="9">U30</f>
        <v>0</v>
      </c>
      <c r="AA30" s="28">
        <f t="shared" si="4"/>
        <v>0</v>
      </c>
      <c r="AB30" s="41"/>
      <c r="AC30" s="39"/>
      <c r="AG30" s="20"/>
      <c r="AH30" s="20"/>
      <c r="AI30" s="20"/>
      <c r="AJ30" s="20"/>
      <c r="AK30" s="20"/>
    </row>
    <row r="31" spans="4:37" ht="63.75" customHeight="1" x14ac:dyDescent="0.25">
      <c r="D31" s="6"/>
      <c r="E31" s="93"/>
      <c r="F31" s="34"/>
      <c r="G31" s="30" t="s">
        <v>51</v>
      </c>
      <c r="H31" s="84" t="s">
        <v>28</v>
      </c>
      <c r="I31" s="84"/>
      <c r="J31" s="84"/>
      <c r="K31" s="32" t="s">
        <v>80</v>
      </c>
      <c r="L31" s="50">
        <v>165000</v>
      </c>
      <c r="M31" s="43">
        <f t="shared" si="0"/>
        <v>1234992</v>
      </c>
      <c r="N31" s="36">
        <f t="shared" si="1"/>
        <v>0.20650813516896119</v>
      </c>
      <c r="O31" s="62" t="s">
        <v>101</v>
      </c>
      <c r="P31" s="43">
        <f>IF(O31="x",M31,0)</f>
        <v>1234992</v>
      </c>
      <c r="Q31" s="43">
        <f t="shared" si="5"/>
        <v>52221.025936599377</v>
      </c>
      <c r="R31" s="43">
        <f t="shared" si="2"/>
        <v>1287213.0259365994</v>
      </c>
      <c r="S31" s="43">
        <f>R31/(15000*T15)</f>
        <v>11.465129559788721</v>
      </c>
      <c r="T31" s="50">
        <v>11</v>
      </c>
      <c r="U31" s="54">
        <f>T31*15000*T15</f>
        <v>1234992</v>
      </c>
      <c r="V31" s="43">
        <f>U31-R31</f>
        <v>-52221.025936599355</v>
      </c>
      <c r="W31" s="101"/>
      <c r="X31" s="102"/>
      <c r="Y31" s="103"/>
      <c r="Z31" s="59">
        <f t="shared" si="9"/>
        <v>1234992</v>
      </c>
      <c r="AA31" s="26">
        <f t="shared" si="4"/>
        <v>0.19919225806451613</v>
      </c>
      <c r="AB31" s="41"/>
      <c r="AC31" s="39"/>
      <c r="AG31" s="20"/>
      <c r="AH31" s="20"/>
      <c r="AI31" s="20"/>
      <c r="AJ31" s="20"/>
      <c r="AK31" s="20"/>
    </row>
    <row r="32" spans="4:37" ht="58.5" customHeight="1" x14ac:dyDescent="0.25">
      <c r="D32" s="6"/>
      <c r="E32" s="93"/>
      <c r="F32" s="34"/>
      <c r="G32" s="31" t="s">
        <v>52</v>
      </c>
      <c r="H32" s="85" t="s">
        <v>29</v>
      </c>
      <c r="I32" s="85"/>
      <c r="J32" s="85"/>
      <c r="K32" s="33" t="s">
        <v>81</v>
      </c>
      <c r="L32" s="50">
        <v>105000</v>
      </c>
      <c r="M32" s="43">
        <f t="shared" si="0"/>
        <v>785904</v>
      </c>
      <c r="N32" s="36">
        <f t="shared" si="1"/>
        <v>0.13141426783479349</v>
      </c>
      <c r="O32" s="62"/>
      <c r="P32" s="43">
        <f t="shared" si="7"/>
        <v>0</v>
      </c>
      <c r="Q32" s="43">
        <f t="shared" si="5"/>
        <v>0</v>
      </c>
      <c r="R32" s="43">
        <f t="shared" si="2"/>
        <v>785904</v>
      </c>
      <c r="S32" s="95"/>
      <c r="T32" s="96"/>
      <c r="U32" s="96"/>
      <c r="V32" s="97"/>
      <c r="W32" s="50"/>
      <c r="X32" s="50">
        <f t="shared" si="3"/>
        <v>0</v>
      </c>
      <c r="Y32" s="50">
        <f>(X32/$X$44)*$V$44</f>
        <v>0</v>
      </c>
      <c r="Z32" s="58">
        <f t="shared" si="6"/>
        <v>785904</v>
      </c>
      <c r="AA32" s="28">
        <f t="shared" si="4"/>
        <v>0.12675870967741937</v>
      </c>
      <c r="AB32" s="53"/>
      <c r="AC32" s="39"/>
      <c r="AG32" s="20"/>
      <c r="AH32" s="20"/>
      <c r="AI32" s="20"/>
      <c r="AJ32" s="20"/>
      <c r="AK32" s="46"/>
    </row>
    <row r="33" spans="4:37" ht="30" customHeight="1" x14ac:dyDescent="0.25">
      <c r="D33" s="6"/>
      <c r="E33" s="93"/>
      <c r="F33" s="34"/>
      <c r="G33" s="30" t="s">
        <v>53</v>
      </c>
      <c r="H33" s="84" t="s">
        <v>30</v>
      </c>
      <c r="I33" s="84"/>
      <c r="J33" s="84"/>
      <c r="K33" s="32"/>
      <c r="L33" s="50"/>
      <c r="M33" s="43">
        <f t="shared" si="0"/>
        <v>0</v>
      </c>
      <c r="N33" s="36">
        <f t="shared" si="1"/>
        <v>0</v>
      </c>
      <c r="O33" s="62"/>
      <c r="P33" s="43">
        <f t="shared" si="7"/>
        <v>0</v>
      </c>
      <c r="Q33" s="43">
        <f t="shared" si="5"/>
        <v>0</v>
      </c>
      <c r="R33" s="43">
        <f t="shared" si="2"/>
        <v>0</v>
      </c>
      <c r="S33" s="98"/>
      <c r="T33" s="99"/>
      <c r="U33" s="99"/>
      <c r="V33" s="100"/>
      <c r="W33" s="50"/>
      <c r="X33" s="50">
        <f t="shared" si="3"/>
        <v>0</v>
      </c>
      <c r="Y33" s="50">
        <f t="shared" ref="Y33:Y42" si="10">(X33/$X$44)*$V$44</f>
        <v>0</v>
      </c>
      <c r="Z33" s="59">
        <f t="shared" si="6"/>
        <v>0</v>
      </c>
      <c r="AA33" s="26">
        <f t="shared" si="4"/>
        <v>0</v>
      </c>
      <c r="AB33" s="53"/>
      <c r="AC33" s="39"/>
      <c r="AG33" s="20"/>
      <c r="AH33" s="20"/>
      <c r="AI33" s="20"/>
      <c r="AJ33" s="20"/>
      <c r="AK33" s="46"/>
    </row>
    <row r="34" spans="4:37" ht="32.25" customHeight="1" x14ac:dyDescent="0.25">
      <c r="D34" s="6"/>
      <c r="E34" s="93"/>
      <c r="F34" s="34"/>
      <c r="G34" s="31" t="s">
        <v>54</v>
      </c>
      <c r="H34" s="85" t="s">
        <v>55</v>
      </c>
      <c r="I34" s="85"/>
      <c r="J34" s="85"/>
      <c r="K34" s="33"/>
      <c r="L34" s="44"/>
      <c r="M34" s="43">
        <f t="shared" si="0"/>
        <v>0</v>
      </c>
      <c r="N34" s="36">
        <f t="shared" si="1"/>
        <v>0</v>
      </c>
      <c r="O34" s="62"/>
      <c r="P34" s="43">
        <f t="shared" si="7"/>
        <v>0</v>
      </c>
      <c r="Q34" s="43">
        <f t="shared" si="5"/>
        <v>0</v>
      </c>
      <c r="R34" s="43">
        <f t="shared" si="2"/>
        <v>0</v>
      </c>
      <c r="S34" s="98"/>
      <c r="T34" s="99"/>
      <c r="U34" s="99"/>
      <c r="V34" s="100"/>
      <c r="W34" s="50"/>
      <c r="X34" s="50">
        <f t="shared" si="3"/>
        <v>0</v>
      </c>
      <c r="Y34" s="50">
        <f t="shared" si="10"/>
        <v>0</v>
      </c>
      <c r="Z34" s="58">
        <f t="shared" si="6"/>
        <v>0</v>
      </c>
      <c r="AA34" s="26">
        <f t="shared" si="4"/>
        <v>0</v>
      </c>
      <c r="AB34" s="53"/>
      <c r="AC34" s="39"/>
      <c r="AG34" s="20"/>
      <c r="AH34" s="20"/>
      <c r="AI34" s="20"/>
      <c r="AJ34" s="20"/>
      <c r="AK34" s="47">
        <v>150000</v>
      </c>
    </row>
    <row r="35" spans="4:37" ht="72.599999999999994" customHeight="1" x14ac:dyDescent="0.25">
      <c r="D35" s="6"/>
      <c r="E35" s="93"/>
      <c r="F35" s="34"/>
      <c r="G35" s="30" t="s">
        <v>56</v>
      </c>
      <c r="H35" s="84" t="s">
        <v>31</v>
      </c>
      <c r="I35" s="84"/>
      <c r="J35" s="84"/>
      <c r="K35" s="32" t="s">
        <v>84</v>
      </c>
      <c r="L35" s="50">
        <v>345000</v>
      </c>
      <c r="M35" s="43">
        <f t="shared" si="0"/>
        <v>2582256</v>
      </c>
      <c r="N35" s="36">
        <f t="shared" si="1"/>
        <v>0.43178973717146435</v>
      </c>
      <c r="O35" s="62" t="s">
        <v>101</v>
      </c>
      <c r="P35" s="43">
        <f t="shared" si="7"/>
        <v>2582256</v>
      </c>
      <c r="Q35" s="43">
        <f t="shared" si="5"/>
        <v>109189.41786743507</v>
      </c>
      <c r="R35" s="43">
        <f t="shared" si="2"/>
        <v>2691445.4178674351</v>
      </c>
      <c r="S35" s="98"/>
      <c r="T35" s="99"/>
      <c r="U35" s="99"/>
      <c r="V35" s="100"/>
      <c r="W35" s="50" t="s">
        <v>101</v>
      </c>
      <c r="X35" s="50">
        <f t="shared" si="3"/>
        <v>2691445.4178674351</v>
      </c>
      <c r="Y35" s="50">
        <f t="shared" si="10"/>
        <v>-49359.599857881578</v>
      </c>
      <c r="Z35" s="59">
        <f t="shared" si="6"/>
        <v>2740805.0177253168</v>
      </c>
      <c r="AA35" s="26">
        <f t="shared" si="4"/>
        <v>0.44206532543956722</v>
      </c>
      <c r="AB35" s="53"/>
      <c r="AC35" s="39"/>
      <c r="AG35" s="20"/>
      <c r="AH35" s="20"/>
      <c r="AI35" s="20"/>
      <c r="AJ35" s="20"/>
      <c r="AK35" s="47">
        <v>320000</v>
      </c>
    </row>
    <row r="36" spans="4:37" ht="42" customHeight="1" x14ac:dyDescent="0.25">
      <c r="D36" s="6"/>
      <c r="E36" s="93"/>
      <c r="F36" s="34"/>
      <c r="G36" s="31" t="s">
        <v>57</v>
      </c>
      <c r="H36" s="117" t="s">
        <v>32</v>
      </c>
      <c r="I36" s="117"/>
      <c r="J36" s="117"/>
      <c r="K36" s="33"/>
      <c r="L36" s="44"/>
      <c r="M36" s="43">
        <f t="shared" si="0"/>
        <v>0</v>
      </c>
      <c r="N36" s="36">
        <f t="shared" si="1"/>
        <v>0</v>
      </c>
      <c r="O36" s="62"/>
      <c r="P36" s="43">
        <f t="shared" si="7"/>
        <v>0</v>
      </c>
      <c r="Q36" s="43">
        <f t="shared" si="5"/>
        <v>0</v>
      </c>
      <c r="R36" s="43">
        <f t="shared" si="2"/>
        <v>0</v>
      </c>
      <c r="S36" s="98"/>
      <c r="T36" s="99"/>
      <c r="U36" s="99"/>
      <c r="V36" s="100"/>
      <c r="W36" s="50"/>
      <c r="X36" s="50">
        <f t="shared" si="3"/>
        <v>0</v>
      </c>
      <c r="Y36" s="50">
        <f t="shared" si="10"/>
        <v>0</v>
      </c>
      <c r="Z36" s="58">
        <f t="shared" si="6"/>
        <v>0</v>
      </c>
      <c r="AA36" s="28">
        <f t="shared" si="4"/>
        <v>0</v>
      </c>
      <c r="AB36" s="41"/>
      <c r="AC36" s="39"/>
      <c r="AG36" s="20"/>
      <c r="AH36" s="20"/>
      <c r="AI36" s="20"/>
      <c r="AJ36" s="20"/>
      <c r="AK36" s="47">
        <v>165000</v>
      </c>
    </row>
    <row r="37" spans="4:37" ht="63.75" customHeight="1" x14ac:dyDescent="0.25">
      <c r="D37" s="6"/>
      <c r="E37" s="93"/>
      <c r="F37" s="34"/>
      <c r="G37" s="30" t="s">
        <v>58</v>
      </c>
      <c r="H37" s="84" t="s">
        <v>33</v>
      </c>
      <c r="I37" s="84"/>
      <c r="J37" s="84"/>
      <c r="K37" s="32" t="s">
        <v>82</v>
      </c>
      <c r="L37" s="50">
        <v>50000</v>
      </c>
      <c r="M37" s="43">
        <f t="shared" si="0"/>
        <v>374240</v>
      </c>
      <c r="N37" s="36">
        <f t="shared" si="1"/>
        <v>6.2578222778473094E-2</v>
      </c>
      <c r="O37" s="62" t="s">
        <v>101</v>
      </c>
      <c r="P37" s="43">
        <f t="shared" si="7"/>
        <v>374240</v>
      </c>
      <c r="Q37" s="43">
        <f t="shared" si="5"/>
        <v>15824.553314121024</v>
      </c>
      <c r="R37" s="43">
        <f t="shared" si="2"/>
        <v>390064.55331412103</v>
      </c>
      <c r="S37" s="98"/>
      <c r="T37" s="99"/>
      <c r="U37" s="99"/>
      <c r="V37" s="100"/>
      <c r="W37" s="50"/>
      <c r="X37" s="50">
        <f t="shared" si="3"/>
        <v>0</v>
      </c>
      <c r="Y37" s="50">
        <f t="shared" si="10"/>
        <v>0</v>
      </c>
      <c r="Z37" s="59">
        <f t="shared" si="6"/>
        <v>390064.55331412103</v>
      </c>
      <c r="AA37" s="26">
        <f t="shared" si="4"/>
        <v>6.2913637631309846E-2</v>
      </c>
      <c r="AB37" s="41"/>
      <c r="AC37" s="39"/>
      <c r="AG37" s="20"/>
      <c r="AH37" s="20"/>
      <c r="AI37" s="20"/>
      <c r="AJ37" s="20"/>
      <c r="AK37" s="47">
        <v>129000</v>
      </c>
    </row>
    <row r="38" spans="4:37" ht="30" customHeight="1" x14ac:dyDescent="0.25">
      <c r="D38" s="6"/>
      <c r="E38" s="93"/>
      <c r="F38" s="34"/>
      <c r="G38" s="16" t="s">
        <v>59</v>
      </c>
      <c r="H38" s="85" t="s">
        <v>34</v>
      </c>
      <c r="I38" s="85"/>
      <c r="J38" s="85"/>
      <c r="K38" s="33"/>
      <c r="L38" s="44"/>
      <c r="M38" s="43">
        <f t="shared" si="0"/>
        <v>0</v>
      </c>
      <c r="N38" s="36">
        <f t="shared" si="1"/>
        <v>0</v>
      </c>
      <c r="O38" s="62"/>
      <c r="P38" s="43">
        <f t="shared" si="7"/>
        <v>0</v>
      </c>
      <c r="Q38" s="43">
        <f t="shared" si="5"/>
        <v>0</v>
      </c>
      <c r="R38" s="43">
        <f t="shared" si="2"/>
        <v>0</v>
      </c>
      <c r="S38" s="98"/>
      <c r="T38" s="99"/>
      <c r="U38" s="99"/>
      <c r="V38" s="100"/>
      <c r="W38" s="50"/>
      <c r="X38" s="50">
        <f t="shared" ref="X38:X43" si="11">IF(W38="x",R38,0)</f>
        <v>0</v>
      </c>
      <c r="Y38" s="50">
        <f t="shared" si="10"/>
        <v>0</v>
      </c>
      <c r="Z38" s="58">
        <f t="shared" si="6"/>
        <v>0</v>
      </c>
      <c r="AA38" s="28">
        <f t="shared" si="4"/>
        <v>0</v>
      </c>
      <c r="AB38" s="41"/>
      <c r="AC38" s="39"/>
      <c r="AG38" s="20"/>
      <c r="AH38" s="20"/>
      <c r="AI38" s="20"/>
      <c r="AJ38" s="20"/>
      <c r="AK38" s="47">
        <v>105000</v>
      </c>
    </row>
    <row r="39" spans="4:37" ht="29.25" customHeight="1" x14ac:dyDescent="0.25">
      <c r="D39" s="6"/>
      <c r="E39" s="93"/>
      <c r="F39" s="34"/>
      <c r="G39" s="30" t="s">
        <v>60</v>
      </c>
      <c r="H39" s="84" t="s">
        <v>35</v>
      </c>
      <c r="I39" s="84"/>
      <c r="J39" s="84"/>
      <c r="K39" s="32"/>
      <c r="L39" s="50"/>
      <c r="M39" s="43">
        <f t="shared" si="0"/>
        <v>0</v>
      </c>
      <c r="N39" s="36">
        <f t="shared" si="1"/>
        <v>0</v>
      </c>
      <c r="O39" s="62"/>
      <c r="P39" s="43">
        <f t="shared" si="7"/>
        <v>0</v>
      </c>
      <c r="Q39" s="43">
        <f t="shared" si="5"/>
        <v>0</v>
      </c>
      <c r="R39" s="43">
        <f t="shared" si="2"/>
        <v>0</v>
      </c>
      <c r="S39" s="98"/>
      <c r="T39" s="99"/>
      <c r="U39" s="99"/>
      <c r="V39" s="100"/>
      <c r="W39" s="50"/>
      <c r="X39" s="50">
        <f t="shared" si="11"/>
        <v>0</v>
      </c>
      <c r="Y39" s="50">
        <f t="shared" si="10"/>
        <v>0</v>
      </c>
      <c r="Z39" s="59">
        <f t="shared" si="6"/>
        <v>0</v>
      </c>
      <c r="AA39" s="26">
        <f t="shared" si="4"/>
        <v>0</v>
      </c>
      <c r="AB39" s="41"/>
      <c r="AC39" s="39"/>
      <c r="AG39" s="20"/>
      <c r="AH39" s="20"/>
      <c r="AI39" s="20"/>
      <c r="AJ39" s="20"/>
      <c r="AK39" s="47">
        <v>100000</v>
      </c>
    </row>
    <row r="40" spans="4:37" ht="39" customHeight="1" x14ac:dyDescent="0.25">
      <c r="D40" s="6"/>
      <c r="E40" s="93"/>
      <c r="F40" s="34"/>
      <c r="G40" s="31" t="s">
        <v>61</v>
      </c>
      <c r="H40" s="85" t="s">
        <v>36</v>
      </c>
      <c r="I40" s="85"/>
      <c r="J40" s="85"/>
      <c r="K40" s="33"/>
      <c r="L40" s="44"/>
      <c r="M40" s="43">
        <f t="shared" si="0"/>
        <v>0</v>
      </c>
      <c r="N40" s="36">
        <f t="shared" si="1"/>
        <v>0</v>
      </c>
      <c r="O40" s="62"/>
      <c r="P40" s="43">
        <f t="shared" si="7"/>
        <v>0</v>
      </c>
      <c r="Q40" s="43">
        <f t="shared" si="5"/>
        <v>0</v>
      </c>
      <c r="R40" s="43">
        <f t="shared" si="2"/>
        <v>0</v>
      </c>
      <c r="S40" s="98"/>
      <c r="T40" s="99"/>
      <c r="U40" s="99"/>
      <c r="V40" s="100"/>
      <c r="W40" s="50"/>
      <c r="X40" s="50">
        <f t="shared" si="11"/>
        <v>0</v>
      </c>
      <c r="Y40" s="50">
        <f t="shared" si="10"/>
        <v>0</v>
      </c>
      <c r="Z40" s="58">
        <f t="shared" si="6"/>
        <v>0</v>
      </c>
      <c r="AA40" s="28">
        <f t="shared" si="4"/>
        <v>0</v>
      </c>
      <c r="AB40" s="41"/>
      <c r="AC40" s="39"/>
      <c r="AG40" s="20"/>
      <c r="AH40" s="20"/>
      <c r="AI40" s="20"/>
      <c r="AJ40" s="20"/>
      <c r="AK40" s="47">
        <f>SUM(AK34:AK39)</f>
        <v>969000</v>
      </c>
    </row>
    <row r="41" spans="4:37" ht="49.5" customHeight="1" x14ac:dyDescent="0.25">
      <c r="D41" s="6"/>
      <c r="E41" s="93"/>
      <c r="F41" s="34"/>
      <c r="G41" s="30" t="s">
        <v>62</v>
      </c>
      <c r="H41" s="84" t="s">
        <v>37</v>
      </c>
      <c r="I41" s="84"/>
      <c r="J41" s="84"/>
      <c r="K41" s="32"/>
      <c r="L41" s="50"/>
      <c r="M41" s="43">
        <f t="shared" si="0"/>
        <v>0</v>
      </c>
      <c r="N41" s="36">
        <f t="shared" si="1"/>
        <v>0</v>
      </c>
      <c r="O41" s="62"/>
      <c r="P41" s="43">
        <f t="shared" si="7"/>
        <v>0</v>
      </c>
      <c r="Q41" s="43">
        <f t="shared" si="5"/>
        <v>0</v>
      </c>
      <c r="R41" s="43">
        <f t="shared" si="2"/>
        <v>0</v>
      </c>
      <c r="S41" s="98"/>
      <c r="T41" s="99"/>
      <c r="U41" s="99"/>
      <c r="V41" s="100"/>
      <c r="W41" s="50"/>
      <c r="X41" s="50">
        <f t="shared" si="11"/>
        <v>0</v>
      </c>
      <c r="Y41" s="50">
        <f t="shared" si="10"/>
        <v>0</v>
      </c>
      <c r="Z41" s="59">
        <f t="shared" si="6"/>
        <v>0</v>
      </c>
      <c r="AA41" s="26">
        <f t="shared" si="4"/>
        <v>0</v>
      </c>
      <c r="AB41" s="41"/>
      <c r="AC41" s="39"/>
      <c r="AG41" s="20"/>
      <c r="AH41" s="20"/>
      <c r="AI41" s="20"/>
      <c r="AJ41" s="20"/>
      <c r="AK41" s="47">
        <f>AK40*0.05</f>
        <v>48450</v>
      </c>
    </row>
    <row r="42" spans="4:37" ht="18" customHeight="1" x14ac:dyDescent="0.25">
      <c r="D42" s="6"/>
      <c r="E42" s="93"/>
      <c r="F42" s="34"/>
      <c r="G42" s="31" t="s">
        <v>63</v>
      </c>
      <c r="H42" s="29" t="s">
        <v>38</v>
      </c>
      <c r="I42" s="29"/>
      <c r="J42" s="29"/>
      <c r="K42" s="33"/>
      <c r="L42" s="44"/>
      <c r="M42" s="43">
        <f t="shared" si="0"/>
        <v>0</v>
      </c>
      <c r="N42" s="36">
        <f t="shared" si="1"/>
        <v>0</v>
      </c>
      <c r="O42" s="62"/>
      <c r="P42" s="43">
        <f t="shared" si="7"/>
        <v>0</v>
      </c>
      <c r="Q42" s="43">
        <f t="shared" si="5"/>
        <v>0</v>
      </c>
      <c r="R42" s="43">
        <f t="shared" si="2"/>
        <v>0</v>
      </c>
      <c r="S42" s="98"/>
      <c r="T42" s="99"/>
      <c r="U42" s="99"/>
      <c r="V42" s="100"/>
      <c r="W42" s="50"/>
      <c r="X42" s="50">
        <f t="shared" si="11"/>
        <v>0</v>
      </c>
      <c r="Y42" s="50">
        <f t="shared" si="10"/>
        <v>0</v>
      </c>
      <c r="Z42" s="58">
        <f t="shared" si="6"/>
        <v>0</v>
      </c>
      <c r="AA42" s="28">
        <f t="shared" si="4"/>
        <v>0</v>
      </c>
      <c r="AB42" s="41"/>
      <c r="AC42" s="39"/>
      <c r="AG42" s="20"/>
      <c r="AH42" s="20"/>
      <c r="AI42" s="20"/>
      <c r="AJ42" s="20"/>
      <c r="AK42" s="47"/>
    </row>
    <row r="43" spans="4:37" ht="63.75" customHeight="1" x14ac:dyDescent="0.25">
      <c r="D43" s="6"/>
      <c r="E43" s="93"/>
      <c r="F43" s="34"/>
      <c r="G43" s="31" t="s">
        <v>64</v>
      </c>
      <c r="H43" s="89" t="s">
        <v>39</v>
      </c>
      <c r="I43" s="89"/>
      <c r="J43" s="89"/>
      <c r="K43" s="33" t="s">
        <v>85</v>
      </c>
      <c r="L43" s="44">
        <v>20000</v>
      </c>
      <c r="M43" s="43">
        <f t="shared" si="0"/>
        <v>149696</v>
      </c>
      <c r="N43" s="36">
        <f t="shared" si="1"/>
        <v>2.5031289111389236E-2</v>
      </c>
      <c r="O43" s="62" t="s">
        <v>101</v>
      </c>
      <c r="P43" s="43">
        <f t="shared" si="7"/>
        <v>149696</v>
      </c>
      <c r="Q43" s="43">
        <f t="shared" si="5"/>
        <v>6329.8213256484096</v>
      </c>
      <c r="R43" s="43">
        <f t="shared" si="2"/>
        <v>156025.8213256484</v>
      </c>
      <c r="S43" s="101"/>
      <c r="T43" s="102"/>
      <c r="U43" s="102"/>
      <c r="V43" s="103"/>
      <c r="W43" s="50" t="s">
        <v>101</v>
      </c>
      <c r="X43" s="50">
        <f t="shared" si="11"/>
        <v>156025.8213256484</v>
      </c>
      <c r="Y43" s="50">
        <f>(X43/$X$44)*$V$44</f>
        <v>-2861.4260787177723</v>
      </c>
      <c r="Z43" s="58">
        <f t="shared" si="6"/>
        <v>158887.24740436618</v>
      </c>
      <c r="AA43" s="28">
        <f t="shared" si="4"/>
        <v>2.5626975387800996E-2</v>
      </c>
      <c r="AB43" s="41"/>
      <c r="AC43" s="39"/>
      <c r="AG43" s="21"/>
    </row>
    <row r="44" spans="4:37" ht="21.75" customHeight="1" x14ac:dyDescent="0.25">
      <c r="D44" s="6"/>
      <c r="E44" s="93"/>
      <c r="F44" s="34"/>
      <c r="G44" s="116" t="s">
        <v>68</v>
      </c>
      <c r="H44" s="116"/>
      <c r="I44" s="116"/>
      <c r="J44" s="116"/>
      <c r="K44" s="116"/>
      <c r="L44" s="51">
        <f>SUM(L21:L43)</f>
        <v>799000</v>
      </c>
      <c r="M44" s="51">
        <f>SUM(M21:M43)</f>
        <v>5980355.2000000002</v>
      </c>
      <c r="N44" s="52">
        <f>SUM(N21:N43)</f>
        <v>1</v>
      </c>
      <c r="O44" s="51"/>
      <c r="P44" s="51">
        <f>SUM(P21:P43)</f>
        <v>5194451.2</v>
      </c>
      <c r="Q44" s="51">
        <f>SUM(Q21:Q43)</f>
        <v>219644.79999999981</v>
      </c>
      <c r="R44" s="51">
        <f>SUM(R21:R43)</f>
        <v>6200000</v>
      </c>
      <c r="S44" s="56"/>
      <c r="T44" s="56"/>
      <c r="U44" s="56"/>
      <c r="V44" s="51">
        <f>SUM(V29:V31)</f>
        <v>-52221.025936599355</v>
      </c>
      <c r="W44" s="51"/>
      <c r="X44" s="51">
        <f>SUM(X21:X43)</f>
        <v>2847471.2391930837</v>
      </c>
      <c r="Y44" s="51">
        <f>SUM(Y21:Y43)</f>
        <v>-52221.025936599348</v>
      </c>
      <c r="Z44" s="51">
        <f>SUM(Z21:Z43)</f>
        <v>6200000</v>
      </c>
      <c r="AA44" s="52">
        <f>SUM(AA21:AA43)</f>
        <v>1</v>
      </c>
      <c r="AB44" s="41"/>
      <c r="AC44" s="39"/>
      <c r="AG44" s="21"/>
    </row>
    <row r="45" spans="4:37" ht="17.25" customHeight="1" x14ac:dyDescent="0.25">
      <c r="D45" s="6"/>
      <c r="E45" s="90" t="s">
        <v>72</v>
      </c>
      <c r="F45" s="34"/>
      <c r="G45" s="34"/>
      <c r="H45" s="34"/>
      <c r="I45" s="34"/>
      <c r="J45" s="34"/>
      <c r="K45" s="34"/>
      <c r="L45" s="42"/>
      <c r="M45" s="42"/>
      <c r="N45" s="42"/>
      <c r="O45" s="42"/>
      <c r="P45" s="42"/>
      <c r="Q45" s="42"/>
      <c r="R45" s="42"/>
      <c r="S45" s="42"/>
      <c r="T45" s="42"/>
      <c r="U45" s="42"/>
      <c r="V45" s="42"/>
      <c r="W45" s="42"/>
      <c r="X45" s="42"/>
      <c r="Y45" s="42"/>
      <c r="Z45" s="42"/>
      <c r="AA45" s="42"/>
      <c r="AB45" s="39"/>
      <c r="AC45" s="34"/>
      <c r="AG45" s="21"/>
    </row>
    <row r="46" spans="4:37" ht="16.5" customHeight="1" x14ac:dyDescent="0.25">
      <c r="D46" s="6"/>
      <c r="E46" s="91"/>
      <c r="F46" s="34"/>
      <c r="G46" s="34"/>
      <c r="H46" s="34"/>
      <c r="I46" s="34"/>
      <c r="J46" s="34"/>
      <c r="K46" s="34"/>
      <c r="L46" s="34"/>
      <c r="M46" s="34"/>
      <c r="N46" s="34"/>
      <c r="O46" s="34"/>
      <c r="P46" s="34"/>
      <c r="Q46" s="34"/>
      <c r="R46" s="34"/>
      <c r="S46" s="34"/>
      <c r="T46" s="34"/>
      <c r="U46" s="34"/>
      <c r="V46" s="34"/>
      <c r="W46" s="34"/>
      <c r="X46" s="34"/>
      <c r="Y46" s="34"/>
      <c r="Z46" s="34"/>
      <c r="AA46" s="34"/>
      <c r="AB46" s="39"/>
      <c r="AC46" s="34"/>
      <c r="AG46" s="21"/>
    </row>
    <row r="47" spans="4:37" ht="21.75" customHeight="1" x14ac:dyDescent="0.25">
      <c r="D47" s="6"/>
      <c r="E47" s="92"/>
      <c r="F47" s="34"/>
      <c r="G47" s="34"/>
      <c r="H47" s="34"/>
      <c r="I47" s="34"/>
      <c r="J47" s="34"/>
      <c r="K47" s="34"/>
      <c r="L47" s="34"/>
      <c r="M47" s="34"/>
      <c r="N47" s="34"/>
      <c r="O47" s="34"/>
      <c r="P47" s="34"/>
      <c r="Q47" s="34"/>
      <c r="R47" s="34"/>
      <c r="S47" s="34"/>
      <c r="T47" s="34"/>
      <c r="U47" s="34"/>
      <c r="V47" s="34"/>
      <c r="W47" s="34"/>
      <c r="X47" s="34"/>
      <c r="Y47" s="34"/>
      <c r="Z47" s="34"/>
      <c r="AA47" s="34"/>
      <c r="AB47" s="39"/>
      <c r="AC47" s="34"/>
      <c r="AG47" s="21"/>
    </row>
    <row r="48" spans="4:37" ht="16.5" customHeight="1" x14ac:dyDescent="0.25">
      <c r="D48" s="6"/>
      <c r="E48" s="93" t="s">
        <v>74</v>
      </c>
      <c r="F48" s="34"/>
      <c r="G48" s="34"/>
      <c r="H48" s="34"/>
      <c r="I48" s="34"/>
      <c r="J48" s="34"/>
      <c r="K48" s="34"/>
      <c r="L48" s="34"/>
      <c r="M48" s="34"/>
      <c r="N48" s="34"/>
      <c r="O48" s="34"/>
      <c r="P48" s="34"/>
      <c r="Q48" s="34"/>
      <c r="R48" s="34"/>
      <c r="S48" s="34"/>
      <c r="T48" s="34"/>
      <c r="U48" s="34"/>
      <c r="V48" s="34"/>
      <c r="W48" s="34"/>
      <c r="X48" s="34"/>
      <c r="Y48" s="34"/>
      <c r="Z48" s="34"/>
      <c r="AA48" s="34"/>
      <c r="AB48" s="39"/>
      <c r="AC48" s="34"/>
      <c r="AG48" s="21"/>
    </row>
    <row r="49" spans="4:33" ht="21.75" customHeight="1" x14ac:dyDescent="0.25">
      <c r="D49" s="6"/>
      <c r="E49" s="94"/>
      <c r="F49" s="34"/>
      <c r="G49" s="34"/>
      <c r="H49" s="34"/>
      <c r="I49" s="34"/>
      <c r="J49" s="34"/>
      <c r="K49" s="34"/>
      <c r="L49" s="34"/>
      <c r="M49" s="34"/>
      <c r="N49" s="34"/>
      <c r="O49" s="34"/>
      <c r="P49" s="34"/>
      <c r="Q49" s="34"/>
      <c r="R49" s="34"/>
      <c r="S49" s="34"/>
      <c r="T49" s="34"/>
      <c r="U49" s="34"/>
      <c r="V49" s="34"/>
      <c r="W49" s="34"/>
      <c r="X49" s="34"/>
      <c r="Y49" s="34"/>
      <c r="Z49" s="34"/>
      <c r="AA49" s="34"/>
      <c r="AB49" s="39"/>
      <c r="AC49" s="34"/>
      <c r="AG49" s="21"/>
    </row>
    <row r="50" spans="4:33" ht="16.5" customHeight="1" x14ac:dyDescent="0.25">
      <c r="D50" s="6"/>
      <c r="E50" s="71" t="s">
        <v>77</v>
      </c>
      <c r="F50" s="34"/>
      <c r="G50" s="34"/>
      <c r="H50" s="34"/>
      <c r="I50" s="34"/>
      <c r="J50" s="34"/>
      <c r="K50" s="34"/>
      <c r="L50" s="34"/>
      <c r="M50" s="34"/>
      <c r="N50" s="34"/>
      <c r="O50" s="34"/>
      <c r="P50" s="34"/>
      <c r="Q50" s="34"/>
      <c r="R50" s="34"/>
      <c r="S50" s="34"/>
      <c r="T50" s="34"/>
      <c r="U50" s="34"/>
      <c r="V50" s="34"/>
      <c r="W50" s="34"/>
      <c r="X50" s="34"/>
      <c r="Y50" s="34"/>
      <c r="Z50" s="34"/>
      <c r="AA50" s="34"/>
      <c r="AB50" s="39"/>
      <c r="AC50" s="34"/>
      <c r="AG50" s="21"/>
    </row>
    <row r="51" spans="4:33" ht="31.5" customHeight="1" x14ac:dyDescent="0.25">
      <c r="D51" s="6"/>
      <c r="E51" s="72"/>
      <c r="F51" s="34"/>
      <c r="G51" s="34"/>
      <c r="H51" s="34"/>
      <c r="I51" s="34"/>
      <c r="J51" s="34"/>
      <c r="K51" s="34"/>
      <c r="L51" s="34"/>
      <c r="M51" s="34"/>
      <c r="N51" s="34"/>
      <c r="O51" s="34"/>
      <c r="P51" s="34"/>
      <c r="Q51" s="34"/>
      <c r="R51" s="34"/>
      <c r="S51" s="34"/>
      <c r="T51" s="34"/>
      <c r="U51" s="34"/>
      <c r="V51" s="34"/>
      <c r="W51" s="34"/>
      <c r="X51" s="34"/>
      <c r="Y51" s="34"/>
      <c r="Z51" s="34"/>
      <c r="AA51" s="34"/>
      <c r="AB51" s="39"/>
      <c r="AC51" s="34"/>
      <c r="AG51" s="21"/>
    </row>
    <row r="52" spans="4:33" ht="16.5" customHeight="1" x14ac:dyDescent="0.25">
      <c r="D52" s="6"/>
      <c r="E52" s="27"/>
      <c r="F52" s="34"/>
      <c r="G52" s="34"/>
      <c r="H52" s="34"/>
      <c r="I52" s="34"/>
      <c r="J52" s="34"/>
      <c r="K52" s="34"/>
      <c r="L52" s="34"/>
      <c r="M52" s="34"/>
      <c r="N52" s="34"/>
      <c r="O52" s="34"/>
      <c r="P52" s="34"/>
      <c r="Q52" s="34"/>
      <c r="R52" s="34"/>
      <c r="S52" s="34"/>
      <c r="T52" s="34"/>
      <c r="U52" s="34"/>
      <c r="V52" s="34"/>
      <c r="W52" s="34"/>
      <c r="X52" s="34"/>
      <c r="Y52" s="34"/>
      <c r="Z52" s="34"/>
      <c r="AA52" s="34"/>
      <c r="AB52" s="34"/>
      <c r="AC52" s="34"/>
      <c r="AG52" s="21">
        <v>1</v>
      </c>
    </row>
    <row r="53" spans="4:33" ht="19.5" customHeight="1" x14ac:dyDescent="0.25">
      <c r="D53" s="8"/>
      <c r="E53" s="13"/>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spans="4:33" ht="19.5" customHeight="1" x14ac:dyDescent="0.25">
      <c r="D54" s="7"/>
      <c r="E54" s="34" t="s">
        <v>75</v>
      </c>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4:33" hidden="1"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row>
    <row r="65" spans="5:51" hidden="1" x14ac:dyDescent="0.25">
      <c r="E65" s="17">
        <v>1</v>
      </c>
      <c r="F65" s="17"/>
      <c r="G65" s="17"/>
    </row>
    <row r="66" spans="5:51" hidden="1" x14ac:dyDescent="0.25">
      <c r="AI66" s="1" t="s">
        <v>16</v>
      </c>
    </row>
    <row r="67" spans="5:51" hidden="1" x14ac:dyDescent="0.25">
      <c r="E67" s="2"/>
      <c r="F67" s="2"/>
      <c r="G67" s="2"/>
      <c r="AS67" s="3"/>
    </row>
    <row r="68" spans="5:51" hidden="1" x14ac:dyDescent="0.25">
      <c r="E68" s="1" t="s">
        <v>12</v>
      </c>
      <c r="L68" s="19"/>
      <c r="M68" s="19"/>
      <c r="N68" s="19"/>
      <c r="O68" s="19"/>
      <c r="P68" s="19"/>
      <c r="Q68" s="19"/>
      <c r="R68" s="19"/>
      <c r="S68" s="19"/>
      <c r="T68" s="19"/>
      <c r="U68" s="19"/>
      <c r="V68" s="19"/>
      <c r="W68" s="19"/>
      <c r="X68" s="19"/>
      <c r="Y68" s="19"/>
      <c r="Z68" s="19"/>
      <c r="AA68" s="19"/>
      <c r="AB68" s="19"/>
      <c r="AC68" s="19"/>
      <c r="AD68" s="19"/>
      <c r="AI68" s="3" t="s">
        <v>11</v>
      </c>
      <c r="AS68" s="3"/>
    </row>
    <row r="69" spans="5:51" hidden="1" x14ac:dyDescent="0.25">
      <c r="E69" s="1" t="s">
        <v>13</v>
      </c>
      <c r="AI69" s="21" t="s">
        <v>7</v>
      </c>
      <c r="AS69" s="3"/>
      <c r="AT69" s="19"/>
      <c r="AU69" s="19"/>
      <c r="AV69" s="19"/>
      <c r="AW69" s="19"/>
      <c r="AX69" s="19"/>
      <c r="AY69" s="19"/>
    </row>
    <row r="70" spans="5:51" hidden="1" x14ac:dyDescent="0.25">
      <c r="E70" s="1" t="s">
        <v>14</v>
      </c>
      <c r="AI70" s="20" t="s">
        <v>10</v>
      </c>
      <c r="AS70" s="21"/>
    </row>
    <row r="71" spans="5:51" hidden="1" x14ac:dyDescent="0.25">
      <c r="E71" s="1" t="s">
        <v>9</v>
      </c>
      <c r="AI71" s="21" t="s">
        <v>8</v>
      </c>
      <c r="AS71" s="20"/>
    </row>
    <row r="72" spans="5:51" hidden="1" x14ac:dyDescent="0.25">
      <c r="E72" s="1" t="s">
        <v>15</v>
      </c>
      <c r="AI72" s="21" t="s">
        <v>9</v>
      </c>
      <c r="AS72" s="21"/>
    </row>
    <row r="73" spans="5:51" hidden="1" x14ac:dyDescent="0.25">
      <c r="AI73" s="3" t="s">
        <v>17</v>
      </c>
      <c r="AS73" s="21"/>
    </row>
    <row r="74" spans="5:51" x14ac:dyDescent="0.25">
      <c r="AS74" s="3"/>
    </row>
  </sheetData>
  <sheetProtection insertRows="0"/>
  <mergeCells count="46">
    <mergeCell ref="D2:I5"/>
    <mergeCell ref="J2:K5"/>
    <mergeCell ref="H29:J29"/>
    <mergeCell ref="H25:J25"/>
    <mergeCell ref="H22:J22"/>
    <mergeCell ref="H26:J26"/>
    <mergeCell ref="H21:J21"/>
    <mergeCell ref="H24:J24"/>
    <mergeCell ref="H23:J23"/>
    <mergeCell ref="H27:J27"/>
    <mergeCell ref="H28:J28"/>
    <mergeCell ref="H20:J20"/>
    <mergeCell ref="E21:E44"/>
    <mergeCell ref="H39:J39"/>
    <mergeCell ref="H40:J40"/>
    <mergeCell ref="F17:AC17"/>
    <mergeCell ref="E45:E47"/>
    <mergeCell ref="E48:E49"/>
    <mergeCell ref="S21:V28"/>
    <mergeCell ref="S32:V43"/>
    <mergeCell ref="D7:AC7"/>
    <mergeCell ref="F13:G15"/>
    <mergeCell ref="F8:G8"/>
    <mergeCell ref="O12:S12"/>
    <mergeCell ref="O13:S13"/>
    <mergeCell ref="O14:S14"/>
    <mergeCell ref="O15:S15"/>
    <mergeCell ref="G9:AC9"/>
    <mergeCell ref="W29:Y31"/>
    <mergeCell ref="G44:K44"/>
    <mergeCell ref="H35:J35"/>
    <mergeCell ref="H36:J36"/>
    <mergeCell ref="H37:J37"/>
    <mergeCell ref="H38:J38"/>
    <mergeCell ref="H30:J30"/>
    <mergeCell ref="H43:J43"/>
    <mergeCell ref="H31:J31"/>
    <mergeCell ref="H32:J32"/>
    <mergeCell ref="H33:J33"/>
    <mergeCell ref="H34:J34"/>
    <mergeCell ref="H41:J41"/>
    <mergeCell ref="S18:V18"/>
    <mergeCell ref="W18:AA18"/>
    <mergeCell ref="O18:R18"/>
    <mergeCell ref="L18:N18"/>
    <mergeCell ref="H19:J19"/>
  </mergeCells>
  <dataValidations xWindow="1114" yWindow="395" count="1">
    <dataValidation type="list" allowBlank="1" showInputMessage="1" showErrorMessage="1" sqref="E68:G71 AK26">
      <formula1>#REF!</formula1>
    </dataValidation>
  </dataValidations>
  <printOptions horizontalCentered="1"/>
  <pageMargins left="0.70866141732283472" right="0.70866141732283472" top="0.19685039370078741" bottom="0.19685039370078741" header="0.31496062992125984" footer="0.31496062992125984"/>
  <pageSetup paperSize="9" scale="24" orientation="landscape" r:id="rId1"/>
  <colBreaks count="1" manualBreakCount="1">
    <brk id="29"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Obrazac_Plan provedbe LRS </vt:lpstr>
      <vt:lpstr>'Obrazac_Plan provedbe LRS '!Print_Area</vt:lpstr>
      <vt:lpstr>'Obrazac_Plan provedbe LRS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2017-10-17T13:05:56Z</dcterms:modified>
</cp:coreProperties>
</file>