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ja.volaric\Desktop\2018\"/>
    </mc:Choice>
  </mc:AlternateContent>
  <bookViews>
    <workbookView xWindow="480" yWindow="255" windowWidth="27795" windowHeight="11895"/>
  </bookViews>
  <sheets>
    <sheet name="proračun" sheetId="13" r:id="rId1"/>
  </sheets>
  <calcPr calcId="162913"/>
</workbook>
</file>

<file path=xl/calcChain.xml><?xml version="1.0" encoding="utf-8"?>
<calcChain xmlns="http://schemas.openxmlformats.org/spreadsheetml/2006/main">
  <c r="J85" i="13" l="1"/>
  <c r="I19" i="13" l="1"/>
  <c r="I199" i="13" l="1"/>
  <c r="I181" i="13"/>
  <c r="I180" i="13" s="1"/>
  <c r="I175" i="13"/>
  <c r="J170" i="13"/>
  <c r="K170" i="13"/>
  <c r="J168" i="13"/>
  <c r="K168" i="13"/>
  <c r="I159" i="13"/>
  <c r="J165" i="13"/>
  <c r="K165" i="13"/>
  <c r="J159" i="13"/>
  <c r="K159" i="13"/>
  <c r="J156" i="13"/>
  <c r="K156" i="13"/>
  <c r="J153" i="13"/>
  <c r="K153" i="13"/>
  <c r="J147" i="13"/>
  <c r="K147" i="13"/>
  <c r="J143" i="13"/>
  <c r="K143" i="13"/>
  <c r="J141" i="13"/>
  <c r="K141" i="13"/>
  <c r="J138" i="13"/>
  <c r="K138" i="13"/>
  <c r="J132" i="13"/>
  <c r="K132" i="13"/>
  <c r="J129" i="13"/>
  <c r="K129" i="13"/>
  <c r="J126" i="13"/>
  <c r="K126" i="13"/>
  <c r="I120" i="13"/>
  <c r="I110" i="13"/>
  <c r="J114" i="13"/>
  <c r="K114" i="13"/>
  <c r="J110" i="13"/>
  <c r="J109" i="13" s="1"/>
  <c r="K110" i="13"/>
  <c r="K99" i="13"/>
  <c r="J103" i="13"/>
  <c r="K103" i="13"/>
  <c r="I103" i="13"/>
  <c r="J99" i="13"/>
  <c r="J98" i="13" s="1"/>
  <c r="I99" i="13"/>
  <c r="I98" i="13" s="1"/>
  <c r="J96" i="13"/>
  <c r="K96" i="13"/>
  <c r="J92" i="13"/>
  <c r="K92" i="13"/>
  <c r="J89" i="13"/>
  <c r="J88" i="13" s="1"/>
  <c r="K89" i="13"/>
  <c r="K88" i="13" s="1"/>
  <c r="J86" i="13"/>
  <c r="K86" i="13"/>
  <c r="J81" i="13"/>
  <c r="K81" i="13"/>
  <c r="J70" i="13"/>
  <c r="J69" i="13" s="1"/>
  <c r="J10" i="13" s="1"/>
  <c r="K70" i="13"/>
  <c r="K69" i="13" s="1"/>
  <c r="K10" i="13" s="1"/>
  <c r="J67" i="13"/>
  <c r="J66" i="13" s="1"/>
  <c r="K67" i="13"/>
  <c r="K66" i="13" s="1"/>
  <c r="J64" i="13"/>
  <c r="J63" i="13" s="1"/>
  <c r="K64" i="13"/>
  <c r="K63" i="13" s="1"/>
  <c r="J59" i="13"/>
  <c r="J58" i="13" s="1"/>
  <c r="K59" i="13"/>
  <c r="K58" i="13" s="1"/>
  <c r="J50" i="13"/>
  <c r="K50" i="13"/>
  <c r="J48" i="13"/>
  <c r="K48" i="13"/>
  <c r="J39" i="13"/>
  <c r="K39" i="13"/>
  <c r="J33" i="13"/>
  <c r="K33" i="13"/>
  <c r="J28" i="13"/>
  <c r="K28" i="13"/>
  <c r="J22" i="13"/>
  <c r="K22" i="13"/>
  <c r="J19" i="13"/>
  <c r="K19" i="13"/>
  <c r="J72" i="13"/>
  <c r="K72" i="13"/>
  <c r="K11" i="13" s="1"/>
  <c r="I207" i="13"/>
  <c r="I206" i="13"/>
  <c r="I153" i="13"/>
  <c r="I81" i="13"/>
  <c r="I72" i="13"/>
  <c r="I11" i="13" s="1"/>
  <c r="I59" i="13"/>
  <c r="I58" i="13" s="1"/>
  <c r="I28" i="13"/>
  <c r="I204" i="13"/>
  <c r="I202" i="13"/>
  <c r="I198" i="13" s="1"/>
  <c r="I193" i="13"/>
  <c r="I189" i="13"/>
  <c r="I186" i="13"/>
  <c r="I184" i="13"/>
  <c r="I170" i="13"/>
  <c r="I168" i="13"/>
  <c r="I165" i="13"/>
  <c r="I156" i="13"/>
  <c r="I147" i="13"/>
  <c r="I143" i="13"/>
  <c r="I141" i="13"/>
  <c r="I138" i="13"/>
  <c r="I132" i="13"/>
  <c r="I129" i="13"/>
  <c r="I126" i="13"/>
  <c r="I114" i="13"/>
  <c r="I96" i="13"/>
  <c r="I92" i="13"/>
  <c r="I89" i="13"/>
  <c r="I86" i="13"/>
  <c r="I70" i="13"/>
  <c r="I67" i="13"/>
  <c r="I64" i="13"/>
  <c r="I63" i="13" s="1"/>
  <c r="I50" i="13"/>
  <c r="I48" i="13"/>
  <c r="I39" i="13"/>
  <c r="I33" i="13"/>
  <c r="I24" i="13"/>
  <c r="I22" i="13"/>
  <c r="J207" i="13"/>
  <c r="J206" i="13" s="1"/>
  <c r="K207" i="13"/>
  <c r="K206" i="13" s="1"/>
  <c r="J204" i="13"/>
  <c r="K204" i="13"/>
  <c r="J202" i="13"/>
  <c r="K202" i="13"/>
  <c r="J199" i="13"/>
  <c r="J198" i="13" s="1"/>
  <c r="K199" i="13"/>
  <c r="J193" i="13"/>
  <c r="K193" i="13"/>
  <c r="J189" i="13"/>
  <c r="J188" i="13" s="1"/>
  <c r="K189" i="13"/>
  <c r="K188" i="13" s="1"/>
  <c r="J186" i="13"/>
  <c r="K186" i="13"/>
  <c r="J184" i="13"/>
  <c r="K184" i="13"/>
  <c r="J181" i="13"/>
  <c r="K181" i="13"/>
  <c r="J175" i="13"/>
  <c r="K175" i="13"/>
  <c r="J120" i="13"/>
  <c r="K120" i="13"/>
  <c r="I188" i="13"/>
  <c r="K98" i="13" l="1"/>
  <c r="K167" i="13"/>
  <c r="J180" i="13"/>
  <c r="I80" i="13"/>
  <c r="K109" i="13"/>
  <c r="I109" i="13"/>
  <c r="I108" i="13" s="1"/>
  <c r="I107" i="13" s="1"/>
  <c r="K180" i="13"/>
  <c r="K198" i="13"/>
  <c r="J11" i="13"/>
  <c r="I91" i="13"/>
  <c r="I167" i="13"/>
  <c r="I79" i="13"/>
  <c r="I78" i="13" s="1"/>
  <c r="I18" i="13"/>
  <c r="J152" i="13"/>
  <c r="I27" i="13"/>
  <c r="I152" i="13"/>
  <c r="J167" i="13"/>
  <c r="J80" i="13"/>
  <c r="K152" i="13"/>
  <c r="K140" i="13"/>
  <c r="J140" i="13"/>
  <c r="J125" i="13"/>
  <c r="K125" i="13"/>
  <c r="K108" i="13"/>
  <c r="K107" i="13" s="1"/>
  <c r="J108" i="13"/>
  <c r="J107" i="13" s="1"/>
  <c r="K91" i="13"/>
  <c r="J91" i="13"/>
  <c r="K80" i="13"/>
  <c r="J79" i="13"/>
  <c r="J78" i="13" s="1"/>
  <c r="K79" i="13"/>
  <c r="K78" i="13" s="1"/>
  <c r="K27" i="13"/>
  <c r="J27" i="13"/>
  <c r="I140" i="13"/>
  <c r="K197" i="13" l="1"/>
  <c r="J197" i="13"/>
  <c r="I197" i="13"/>
  <c r="K196" i="13"/>
  <c r="K195" i="13" s="1"/>
  <c r="K192" i="13" s="1"/>
  <c r="K191" i="13" s="1"/>
  <c r="K8" i="13" s="1"/>
  <c r="J196" i="13"/>
  <c r="J195" i="13" s="1"/>
  <c r="J192" i="13" s="1"/>
  <c r="J191" i="13" s="1"/>
  <c r="J8" i="13" s="1"/>
  <c r="I196" i="13"/>
  <c r="K179" i="13"/>
  <c r="K178" i="13"/>
  <c r="J178" i="13"/>
  <c r="I178" i="13"/>
  <c r="J179" i="13"/>
  <c r="I179" i="13"/>
  <c r="K151" i="13"/>
  <c r="J151" i="13"/>
  <c r="I151" i="13"/>
  <c r="K150" i="13"/>
  <c r="K149" i="13" s="1"/>
  <c r="K146" i="13" s="1"/>
  <c r="K145" i="13" s="1"/>
  <c r="K9" i="13" s="1"/>
  <c r="J150" i="13"/>
  <c r="I150" i="13"/>
  <c r="K124" i="13"/>
  <c r="J124" i="13"/>
  <c r="I124" i="13"/>
  <c r="K123" i="13"/>
  <c r="J123" i="13"/>
  <c r="J122" i="13" s="1"/>
  <c r="J119" i="13" s="1"/>
  <c r="J118" i="13" s="1"/>
  <c r="I123" i="13"/>
  <c r="I122" i="13" s="1"/>
  <c r="I119" i="13" s="1"/>
  <c r="I88" i="13"/>
  <c r="I69" i="13"/>
  <c r="I10" i="13" s="1"/>
  <c r="I66" i="13"/>
  <c r="K26" i="13"/>
  <c r="I149" i="13" l="1"/>
  <c r="I146" i="13" s="1"/>
  <c r="I145" i="13" s="1"/>
  <c r="I9" i="13" s="1"/>
  <c r="J149" i="13"/>
  <c r="J146" i="13" s="1"/>
  <c r="J145" i="13" s="1"/>
  <c r="J9" i="13" s="1"/>
  <c r="I195" i="13"/>
  <c r="I192" i="13" s="1"/>
  <c r="I191" i="13" s="1"/>
  <c r="I8" i="13" s="1"/>
  <c r="K122" i="13"/>
  <c r="K119" i="13" s="1"/>
  <c r="K118" i="13" s="1"/>
  <c r="K177" i="13"/>
  <c r="K174" i="13" s="1"/>
  <c r="K173" i="13" s="1"/>
  <c r="K172" i="13" s="1"/>
  <c r="J117" i="13"/>
  <c r="J116" i="13" s="1"/>
  <c r="I177" i="13"/>
  <c r="I174" i="13" s="1"/>
  <c r="I173" i="13" s="1"/>
  <c r="K117" i="13"/>
  <c r="K116" i="13" s="1"/>
  <c r="J177" i="13"/>
  <c r="J174" i="13" s="1"/>
  <c r="J173" i="13" s="1"/>
  <c r="J172" i="13" s="1"/>
  <c r="I125" i="13"/>
  <c r="I118" i="13" s="1"/>
  <c r="K25" i="13"/>
  <c r="I17" i="13"/>
  <c r="I6" i="13" s="1"/>
  <c r="J25" i="13"/>
  <c r="I172" i="13" l="1"/>
  <c r="K7" i="13"/>
  <c r="I7" i="13"/>
  <c r="I12" i="13" s="1"/>
  <c r="J24" i="13"/>
  <c r="J17" i="13" s="1"/>
  <c r="J6" i="13" s="1"/>
  <c r="K24" i="13"/>
  <c r="K18" i="13" s="1"/>
  <c r="J7" i="13"/>
  <c r="I16" i="13"/>
  <c r="I15" i="13" s="1"/>
  <c r="I117" i="13"/>
  <c r="I116" i="13" s="1"/>
  <c r="J12" i="13" l="1"/>
  <c r="J18" i="13"/>
  <c r="K17" i="13"/>
  <c r="K6" i="13" s="1"/>
  <c r="I14" i="13"/>
  <c r="J16" i="13"/>
  <c r="J15" i="13" s="1"/>
  <c r="J14" i="13" s="1"/>
  <c r="K12" i="13" l="1"/>
  <c r="K16" i="13"/>
  <c r="K15" i="13" s="1"/>
  <c r="K14" i="13" s="1"/>
</calcChain>
</file>

<file path=xl/sharedStrings.xml><?xml version="1.0" encoding="utf-8"?>
<sst xmlns="http://schemas.openxmlformats.org/spreadsheetml/2006/main" count="393" uniqueCount="164">
  <si>
    <t/>
  </si>
  <si>
    <t>Plan 
2015. na 29.9.2015. NN 103A/15</t>
  </si>
  <si>
    <t xml:space="preserve">PRERASPODJELA 14.10.2015. </t>
  </si>
  <si>
    <t xml:space="preserve">PRERASPODJELA 4.11.2015. </t>
  </si>
  <si>
    <t xml:space="preserve">PRERASPODJELA 16.12.2015. </t>
  </si>
  <si>
    <t xml:space="preserve">PRERASPODJELA 22.12.2015. </t>
  </si>
  <si>
    <t xml:space="preserve">PRERASPODJELA 24.12.2015. </t>
  </si>
  <si>
    <t>HRK</t>
  </si>
  <si>
    <t>11</t>
  </si>
  <si>
    <t>Opći prihodi i primici</t>
  </si>
  <si>
    <t>31</t>
  </si>
  <si>
    <t>Vlastiti prihodi</t>
  </si>
  <si>
    <t>51</t>
  </si>
  <si>
    <t>Pomoći EU</t>
  </si>
  <si>
    <t>Kontrola zbroja</t>
  </si>
  <si>
    <t>06005</t>
  </si>
  <si>
    <t>Ministarstvo poljoprivrede</t>
  </si>
  <si>
    <t>3001</t>
  </si>
  <si>
    <t>UPRAVLJANJE POLJOPRIVREDOM, RIBARSTVOM I RURALNIM RAZVOJEM</t>
  </si>
  <si>
    <t>321</t>
  </si>
  <si>
    <t>Naknade troškova zaposlenima</t>
  </si>
  <si>
    <t>3211</t>
  </si>
  <si>
    <t>Službena putovanja</t>
  </si>
  <si>
    <t>322</t>
  </si>
  <si>
    <t>Rashodi za materijal i energiju</t>
  </si>
  <si>
    <t>3221</t>
  </si>
  <si>
    <t>Uredski materijal i ostali materijalni rashodi</t>
  </si>
  <si>
    <t>323</t>
  </si>
  <si>
    <t>Rashodi za usluge</t>
  </si>
  <si>
    <t>3233</t>
  </si>
  <si>
    <t>Usluge promidžbe i informiranja</t>
  </si>
  <si>
    <t>3237</t>
  </si>
  <si>
    <t>Intelektualne i osobne usluge</t>
  </si>
  <si>
    <t>324</t>
  </si>
  <si>
    <t>Naknade troškova osobama izvan radnog odnosa</t>
  </si>
  <si>
    <t>3241</t>
  </si>
  <si>
    <t>329</t>
  </si>
  <si>
    <t>Ostali nespomenuti rashodi poslovanja</t>
  </si>
  <si>
    <t>3293</t>
  </si>
  <si>
    <t>Reprezentacija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</si>
  <si>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</si>
  <si>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</si>
  <si>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</si>
  <si>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</si>
  <si>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</si>
  <si>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</si>
  <si>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</si>
  <si>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</si>
  <si>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</si>
  <si>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</si>
  <si>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</si>
  <si>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</si>
  <si>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</si>
  <si>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</si>
  <si>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 enosti</t>
  </si>
  <si>
    <t>3212</t>
  </si>
  <si>
    <t>Naknade za prijevoz, za rad na terenu i odvojeni</t>
  </si>
  <si>
    <t>3213</t>
  </si>
  <si>
    <t>Stručno usavršavanje zaposlenika</t>
  </si>
  <si>
    <t>3214</t>
  </si>
  <si>
    <t>Ostale naknade troškova zaposlenima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</si>
  <si>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</si>
  <si>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</si>
  <si>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</si>
  <si>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</si>
  <si>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</si>
  <si>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</si>
  <si>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</si>
  <si>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</si>
  <si>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</si>
  <si>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</si>
  <si>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</si>
  <si>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</si>
  <si>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</si>
  <si>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</si>
  <si>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</si>
  <si>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</si>
  <si>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</si>
  <si>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</si>
  <si>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</si>
  <si>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</si>
  <si>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</si>
  <si>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</si>
  <si>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3291</t>
  </si>
  <si>
    <t>Naknade za rad predstavn.i izvršnih tijela, povje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</si>
  <si>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</si>
  <si>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</si>
  <si>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</si>
  <si>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</si>
  <si>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</si>
  <si>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</si>
  <si>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</si>
  <si>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</si>
  <si>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</si>
  <si>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</si>
  <si>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</si>
  <si>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</si>
  <si>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</si>
  <si>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</si>
  <si>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</si>
  <si>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</t>
  </si>
  <si>
    <t>Postrojenja i oprema</t>
  </si>
  <si>
    <t>4221</t>
  </si>
  <si>
    <t>Uredska oprema i namještaj</t>
  </si>
  <si>
    <t>4222</t>
  </si>
  <si>
    <t>Komunikacijska oprema</t>
  </si>
  <si>
    <t>Oprema za održavanje i zaštitu</t>
  </si>
  <si>
    <t>3222</t>
  </si>
  <si>
    <t>Materijal i sirovine</t>
  </si>
  <si>
    <t>INFORMATIZACIJA</t>
  </si>
  <si>
    <t>412</t>
  </si>
  <si>
    <t>Nematerijalna imovina</t>
  </si>
  <si>
    <t>4123</t>
  </si>
  <si>
    <t>Licence</t>
  </si>
  <si>
    <t>426</t>
  </si>
  <si>
    <t>Nemat. proizvedena imovina</t>
  </si>
  <si>
    <t>4262</t>
  </si>
  <si>
    <t>Ulag.u račun. programe</t>
  </si>
  <si>
    <t>3002</t>
  </si>
  <si>
    <t>POLJOPRIVREDA</t>
  </si>
  <si>
    <t>372</t>
  </si>
  <si>
    <t>Ostale naknade građ.i kućan.iz proračuna</t>
  </si>
  <si>
    <t>3721</t>
  </si>
  <si>
    <t>Naknade građanima i kućanstvima u novcu</t>
  </si>
  <si>
    <t>3004</t>
  </si>
  <si>
    <t>RURALNI RAZVOJ</t>
  </si>
  <si>
    <t>06030</t>
  </si>
  <si>
    <t>A841001</t>
  </si>
  <si>
    <t>ADMINISTRACIJA I UPRAVLJANJE AGENCIJE ZA PLAĆANJA U POLJOPRI</t>
  </si>
  <si>
    <t>K841002</t>
  </si>
  <si>
    <t>K650068</t>
  </si>
  <si>
    <t>USPOSTAVA IACS-LPIS</t>
  </si>
  <si>
    <t>Doprinosi za obvezno osiguranje u slučaju nezaposlenosti</t>
  </si>
  <si>
    <t>AGENCIJA ZA PLAĆANJA U POLJOPRIVREDI, RIBARSTVU I RURALNOM RAZVOJU</t>
  </si>
  <si>
    <t>Instrumenti, uređaji i strojevi</t>
  </si>
  <si>
    <t>A841005</t>
  </si>
  <si>
    <t>TEHNIČKA POMOĆ - PROGRAM RURALNOG RAZVOJA</t>
  </si>
  <si>
    <t>Agencija za plaćanja u poljoprivredi, ribarstvu i ruralnom razvoju</t>
  </si>
  <si>
    <t>3296</t>
  </si>
  <si>
    <t>Troškovi sudskih postupaka</t>
  </si>
  <si>
    <t>565</t>
  </si>
  <si>
    <t>12</t>
  </si>
  <si>
    <t xml:space="preserve">Sredstva učešća za pomoći </t>
  </si>
  <si>
    <t>Sredstva EAFRD</t>
  </si>
  <si>
    <t>TEHNIČKA POMOĆ - OPERATIVNI PROGRAM U POMORSTVU I RIBARSTVU</t>
  </si>
  <si>
    <t>A841006</t>
  </si>
  <si>
    <t>564</t>
  </si>
  <si>
    <t>A841007</t>
  </si>
  <si>
    <t>ORGANIZACIJA MEĐUNARODNIH DOGAĐANJA</t>
  </si>
  <si>
    <t>423</t>
  </si>
  <si>
    <t>Prijevozna sredstva</t>
  </si>
  <si>
    <t>Prijevozna sredstva u cestovnom prometu</t>
  </si>
  <si>
    <t>Sredstva EFPR (75%)</t>
  </si>
  <si>
    <t>Sredstva učešća za pomoći (25%)</t>
  </si>
  <si>
    <t>Sredstva učešća za pomoći</t>
  </si>
  <si>
    <t>EAFRD</t>
  </si>
  <si>
    <t>EFRP</t>
  </si>
  <si>
    <t>Rashodi za nabavu proizvedene dugotrajne imovine</t>
  </si>
  <si>
    <t xml:space="preserve">Naknade građanima i kućanstvima </t>
  </si>
  <si>
    <t>Financijski rashodi</t>
  </si>
  <si>
    <t>Materijalni rashodi</t>
  </si>
  <si>
    <t>Rashodi za zaposlene</t>
  </si>
  <si>
    <t>32</t>
  </si>
  <si>
    <t>Rashodi za nabavu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</si>
</sst>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23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/>
    <xf numFmtId="4" fontId="2" fillId="48" borderId="7" xfId="23" applyNumberFormat="1" applyFill="1" applyBorder="1">
      <alignment vertical="center"/>
    </xf>
    <xf numFmtId="0" fontId="0" fillId="0" borderId="7" xfId="0" applyBorder="1"/>
    <xf numFmtId="0" fontId="2" fillId="5" borderId="7" xfId="49" quotePrefix="1" applyBorder="1">
      <alignment horizontal="left" vertical="center" indent="1" justifyLastLine="1"/>
    </xf>
    <xf numFmtId="3" fontId="0" fillId="0" borderId="0" xfId="0" applyNumberFormat="1"/>
    <xf numFmtId="4" fontId="0" fillId="0" borderId="0" xfId="0" applyNumberFormat="1"/>
    <xf numFmtId="3" fontId="2" fillId="48" borderId="7" xfId="23" applyNumberFormat="1" applyFill="1" applyBorder="1">
      <alignment vertical="center"/>
    </xf>
    <xf numFmtId="3" fontId="2" fillId="44" borderId="7" xfId="57" applyNumberFormat="1" applyFill="1" applyBorder="1">
      <alignment horizontal="right" vertical="center"/>
    </xf>
    <xf numFmtId="0" fontId="2" fillId="50" borderId="7" xfId="49" quotePrefix="1" applyFill="1" applyBorder="1" applyAlignment="1">
      <alignment horizontal="left" vertical="center" wrapText="1" justifyLastLine="1"/>
    </xf>
    <xf numFmtId="3" fontId="3" fillId="50" borderId="7" xfId="23" applyNumberFormat="1" applyFont="1" applyFill="1" applyBorder="1">
      <alignment vertical="center"/>
    </xf>
    <xf numFmtId="3" fontId="2" fillId="50" borderId="7" xfId="23" applyNumberFormat="1" applyFill="1" applyBorder="1">
      <alignment vertical="center"/>
    </xf>
    <xf numFmtId="0" fontId="2" fillId="48" borderId="7" xfId="49" quotePrefix="1" applyFill="1" applyBorder="1" applyAlignment="1">
      <alignment horizontal="left" vertical="center" wrapText="1" justifyLastLine="1"/>
    </xf>
    <xf numFmtId="0" fontId="2" fillId="44" borderId="7" xfId="49" quotePrefix="1" applyFill="1" applyBorder="1" applyAlignment="1">
      <alignment horizontal="left" vertical="center" wrapText="1" justifyLastLine="1"/>
    </xf>
    <xf numFmtId="0" fontId="17" fillId="44" borderId="7" xfId="49" quotePrefix="1" applyFont="1" applyFill="1" applyBorder="1" applyAlignment="1">
      <alignment horizontal="left" vertical="center" wrapText="1" justifyLastLine="1"/>
    </xf>
    <xf numFmtId="0" fontId="2" fillId="44" borderId="8" xfId="27" quotePrefix="1" applyNumberFormat="1" applyFill="1" applyBorder="1">
      <alignment horizontal="left" vertical="center" indent="1" justifyLastLine="1"/>
    </xf>
    <xf numFmtId="0" fontId="2" fillId="44" borderId="9" xfId="27" quotePrefix="1" applyNumberFormat="1" applyFill="1" applyBorder="1" applyAlignment="1">
      <alignment horizontal="left" vertical="center" wrapText="1" justifyLastLine="1"/>
    </xf>
    <xf numFmtId="0" fontId="15" fillId="44" borderId="9" xfId="59" quotePrefix="1" applyNumberFormat="1" applyFont="1" applyFill="1" applyBorder="1" applyAlignment="1">
      <alignment horizontal="left" vertical="center" wrapText="1" indent="1" justifyLastLine="1"/>
    </xf>
    <xf numFmtId="3" fontId="3" fillId="46" borderId="11" xfId="23" applyNumberFormat="1" applyFont="1" applyFill="1" applyBorder="1">
      <alignment vertical="center"/>
    </xf>
    <xf numFmtId="164" fontId="3" fillId="51" borderId="13" xfId="43" quotePrefix="1" applyNumberFormat="1" applyFont="1" applyFill="1" applyBorder="1" applyAlignment="1">
      <alignment horizontal="left" vertical="center" indent="2" justifyLastLine="1"/>
    </xf>
    <xf numFmtId="164" fontId="15" fillId="0" borderId="8" xfId="45" quotePrefix="1" applyNumberFormat="1" applyFont="1" applyFill="1" applyBorder="1" applyAlignment="1">
      <alignment horizontal="left" vertical="center" indent="3" justifyLastLine="1"/>
    </xf>
    <xf numFmtId="0" fontId="15" fillId="0" borderId="9" xfId="45" quotePrefix="1" applyFont="1" applyFill="1" applyBorder="1" applyAlignment="1">
      <alignment horizontal="left" vertical="center" wrapText="1" justifyLastLine="1"/>
    </xf>
    <xf numFmtId="3" fontId="15" fillId="0" borderId="9" xfId="23" applyNumberFormat="1" applyFont="1" applyFill="1" applyBorder="1">
      <alignment vertical="center"/>
    </xf>
    <xf numFmtId="164" fontId="15" fillId="45" borderId="8" xfId="45" quotePrefix="1" applyNumberFormat="1" applyFont="1" applyFill="1" applyBorder="1" applyAlignment="1">
      <alignment horizontal="left" vertical="center" indent="3" justifyLastLine="1"/>
    </xf>
    <xf numFmtId="0" fontId="15" fillId="45" borderId="9" xfId="45" quotePrefix="1" applyFont="1" applyFill="1" applyBorder="1" applyAlignment="1">
      <alignment horizontal="left" vertical="center" wrapText="1" justifyLastLine="1"/>
    </xf>
    <xf numFmtId="3" fontId="15" fillId="45" borderId="9" xfId="23" applyNumberFormat="1" applyFont="1" applyFill="1" applyBorder="1">
      <alignment vertical="center"/>
    </xf>
    <xf numFmtId="164" fontId="2" fillId="50" borderId="12" xfId="49" quotePrefix="1" applyNumberFormat="1" applyFill="1" applyBorder="1" applyAlignment="1">
      <alignment horizontal="left" vertical="center" indent="6" justifyLastLine="1"/>
    </xf>
    <xf numFmtId="164" fontId="2" fillId="48" borderId="12" xfId="49" quotePrefix="1" applyNumberFormat="1" applyFill="1" applyBorder="1" applyAlignment="1">
      <alignment horizontal="left" vertical="center" indent="7" justifyLastLine="1"/>
    </xf>
    <xf numFmtId="0" fontId="2" fillId="44" borderId="12" xfId="49" quotePrefix="1" applyFill="1" applyBorder="1" applyAlignment="1">
      <alignment horizontal="left" vertical="center" indent="8" justifyLastLine="1"/>
    </xf>
    <xf numFmtId="0" fontId="17" fillId="44" borderId="12" xfId="49" quotePrefix="1" applyFont="1" applyFill="1" applyBorder="1" applyAlignment="1">
      <alignment horizontal="left" vertical="center" indent="8" justifyLastLine="1"/>
    </xf>
    <xf numFmtId="164" fontId="2" fillId="5" borderId="12" xfId="49" quotePrefix="1" applyNumberFormat="1" applyBorder="1" applyAlignment="1">
      <alignment horizontal="left" vertical="center" indent="7" justifyLastLine="1"/>
    </xf>
    <xf numFmtId="0" fontId="2" fillId="5" borderId="12" xfId="49" quotePrefix="1" applyBorder="1" applyAlignment="1">
      <alignment horizontal="left" vertical="center" indent="8" justifyLastLine="1"/>
    </xf>
    <xf numFmtId="0" fontId="2" fillId="5" borderId="13" xfId="49" quotePrefix="1" applyBorder="1" applyAlignment="1">
      <alignment horizontal="left" vertical="center" indent="8" justifyLastLine="1"/>
    </xf>
    <xf numFmtId="0" fontId="2" fillId="5" borderId="14" xfId="49" quotePrefix="1" applyBorder="1">
      <alignment horizontal="left" vertical="center" indent="1" justifyLastLine="1"/>
    </xf>
    <xf numFmtId="0" fontId="0" fillId="0" borderId="14" xfId="0" applyBorder="1"/>
    <xf numFmtId="164" fontId="15" fillId="47" borderId="15" xfId="47" quotePrefix="1" applyNumberFormat="1" applyFont="1" applyFill="1" applyBorder="1" applyAlignment="1">
      <alignment horizontal="left" vertical="center" indent="4" justifyLastLine="1"/>
    </xf>
    <xf numFmtId="0" fontId="15" fillId="47" borderId="16" xfId="47" quotePrefix="1" applyFont="1" applyFill="1" applyBorder="1" applyAlignment="1">
      <alignment horizontal="left" vertical="center" wrapText="1" justifyLastLine="1"/>
    </xf>
    <xf numFmtId="3" fontId="15" fillId="47" borderId="16" xfId="23" applyNumberFormat="1" applyFont="1" applyFill="1" applyBorder="1">
      <alignment vertical="center"/>
    </xf>
    <xf numFmtId="164" fontId="2" fillId="49" borderId="10" xfId="49" quotePrefix="1" applyNumberFormat="1" applyFill="1" applyBorder="1" applyAlignment="1">
      <alignment horizontal="left" vertical="center" indent="5" justifyLastLine="1"/>
    </xf>
    <xf numFmtId="0" fontId="2" fillId="49" borderId="11" xfId="49" quotePrefix="1" applyFill="1" applyBorder="1" applyAlignment="1">
      <alignment horizontal="left" vertical="center" wrapText="1" justifyLastLine="1"/>
    </xf>
    <xf numFmtId="3" fontId="2" fillId="49" borderId="11" xfId="23" applyNumberFormat="1" applyFill="1" applyBorder="1">
      <alignment vertical="center"/>
    </xf>
    <xf numFmtId="0" fontId="2" fillId="44" borderId="13" xfId="49" quotePrefix="1" applyFill="1" applyBorder="1" applyAlignment="1">
      <alignment horizontal="left" vertical="center" indent="8" justifyLastLine="1"/>
    </xf>
    <xf numFmtId="0" fontId="2" fillId="44" borderId="14" xfId="49" quotePrefix="1" applyFill="1" applyBorder="1" applyAlignment="1">
      <alignment horizontal="left" vertical="center" wrapText="1" justifyLastLine="1"/>
    </xf>
    <xf numFmtId="3" fontId="2" fillId="44" borderId="14" xfId="57" applyNumberFormat="1" applyFill="1" applyBorder="1">
      <alignment horizontal="right" vertical="center"/>
    </xf>
    <xf numFmtId="164" fontId="15" fillId="47" borderId="17" xfId="47" quotePrefix="1" applyNumberFormat="1" applyFont="1" applyFill="1" applyBorder="1" applyAlignment="1">
      <alignment horizontal="left" vertical="center" indent="4" justifyLastLine="1"/>
    </xf>
    <xf numFmtId="0" fontId="15" fillId="47" borderId="18" xfId="47" quotePrefix="1" applyFont="1" applyFill="1" applyBorder="1" applyAlignment="1">
      <alignment horizontal="left" vertical="center" wrapText="1" justifyLastLine="1"/>
    </xf>
    <xf numFmtId="3" fontId="15" fillId="47" borderId="18" xfId="23" applyNumberFormat="1" applyFont="1" applyFill="1" applyBorder="1">
      <alignment vertical="center"/>
    </xf>
    <xf numFmtId="164" fontId="17" fillId="49" borderId="10" xfId="49" quotePrefix="1" applyNumberFormat="1" applyFont="1" applyFill="1" applyBorder="1" applyAlignment="1">
      <alignment horizontal="left" vertical="center" indent="5" justifyLastLine="1"/>
    </xf>
    <xf numFmtId="0" fontId="17" fillId="49" borderId="11" xfId="49" quotePrefix="1" applyFont="1" applyFill="1" applyBorder="1" applyAlignment="1">
      <alignment horizontal="left" vertical="center" wrapText="1" justifyLastLine="1"/>
    </xf>
    <xf numFmtId="0" fontId="2" fillId="5" borderId="19" xfId="49" quotePrefix="1" applyBorder="1" applyAlignment="1">
      <alignment horizontal="left" vertical="center" indent="8" justifyLastLine="1"/>
    </xf>
    <xf numFmtId="0" fontId="2" fillId="5" borderId="20" xfId="49" quotePrefix="1" applyBorder="1">
      <alignment horizontal="left" vertical="center" indent="1" justifyLastLine="1"/>
    </xf>
    <xf numFmtId="0" fontId="0" fillId="0" borderId="20" xfId="0" applyBorder="1"/>
    <xf numFmtId="0" fontId="2" fillId="44" borderId="19" xfId="49" quotePrefix="1" applyFill="1" applyBorder="1" applyAlignment="1">
      <alignment horizontal="left" vertical="center" indent="8" justifyLastLine="1"/>
    </xf>
    <xf numFmtId="0" fontId="2" fillId="44" borderId="20" xfId="49" quotePrefix="1" applyFill="1" applyBorder="1" applyAlignment="1">
      <alignment horizontal="left" vertical="center" wrapText="1" justifyLastLine="1"/>
    </xf>
    <xf numFmtId="3" fontId="2" fillId="44" borderId="20" xfId="57" applyNumberFormat="1" applyFill="1" applyBorder="1">
      <alignment horizontal="right" vertical="center"/>
    </xf>
    <xf numFmtId="164" fontId="2" fillId="49" borderId="21" xfId="49" quotePrefix="1" applyNumberFormat="1" applyFill="1" applyBorder="1" applyAlignment="1">
      <alignment horizontal="left" vertical="center" indent="5" justifyLastLine="1"/>
    </xf>
    <xf numFmtId="0" fontId="2" fillId="49" borderId="22" xfId="49" quotePrefix="1" applyFill="1" applyBorder="1" applyAlignment="1">
      <alignment horizontal="left" vertical="center" wrapText="1" justifyLastLine="1"/>
    </xf>
    <xf numFmtId="3" fontId="2" fillId="49" borderId="22" xfId="23" applyNumberFormat="1" applyFill="1" applyBorder="1">
      <alignment vertical="center"/>
    </xf>
    <xf numFmtId="0" fontId="2" fillId="44" borderId="7" xfId="49" quotePrefix="1" applyFill="1" applyBorder="1" applyAlignment="1">
      <alignment horizontal="left" vertical="center" indent="8" justifyLastLine="1"/>
    </xf>
    <xf numFmtId="3" fontId="3" fillId="50" borderId="12" xfId="23" applyNumberFormat="1" applyFont="1" applyFill="1" applyBorder="1">
      <alignment vertical="center"/>
    </xf>
    <xf numFmtId="3" fontId="15" fillId="47" borderId="33" xfId="23" applyNumberFormat="1" applyFont="1" applyFill="1" applyBorder="1">
      <alignment vertical="center"/>
    </xf>
    <xf numFmtId="4" fontId="16" fillId="0" borderId="8" xfId="0" applyNumberFormat="1" applyFont="1" applyBorder="1" applyAlignment="1">
      <alignment vertical="center"/>
    </xf>
    <xf numFmtId="3" fontId="15" fillId="45" borderId="23" xfId="23" applyNumberFormat="1" applyFont="1" applyFill="1" applyBorder="1">
      <alignment vertical="center"/>
    </xf>
    <xf numFmtId="3" fontId="15" fillId="47" borderId="26" xfId="23" applyNumberFormat="1" applyFont="1" applyFill="1" applyBorder="1">
      <alignment vertical="center"/>
    </xf>
    <xf numFmtId="3" fontId="2" fillId="49" borderId="24" xfId="23" applyNumberFormat="1" applyFill="1" applyBorder="1">
      <alignment vertical="center"/>
    </xf>
    <xf numFmtId="3" fontId="2" fillId="50" borderId="25" xfId="23" applyNumberFormat="1" applyFill="1" applyBorder="1">
      <alignment vertical="center"/>
    </xf>
    <xf numFmtId="3" fontId="2" fillId="48" borderId="25" xfId="23" applyNumberFormat="1" applyFill="1" applyBorder="1">
      <alignment vertical="center"/>
    </xf>
    <xf numFmtId="3" fontId="2" fillId="44" borderId="25" xfId="57" applyNumberFormat="1" applyFill="1" applyBorder="1">
      <alignment horizontal="right" vertical="center"/>
    </xf>
    <xf numFmtId="3" fontId="2" fillId="44" borderId="27" xfId="57" applyNumberFormat="1" applyFill="1" applyBorder="1">
      <alignment horizontal="right" vertical="center"/>
    </xf>
    <xf numFmtId="3" fontId="2" fillId="49" borderId="28" xfId="23" applyNumberFormat="1" applyFill="1" applyBorder="1">
      <alignment vertical="center"/>
    </xf>
    <xf numFmtId="3" fontId="2" fillId="44" borderId="29" xfId="57" applyNumberFormat="1" applyFill="1" applyBorder="1">
      <alignment horizontal="right" vertical="center"/>
    </xf>
    <xf numFmtId="3" fontId="15" fillId="47" borderId="30" xfId="23" applyNumberFormat="1" applyFont="1" applyFill="1" applyBorder="1">
      <alignment vertical="center"/>
    </xf>
    <xf numFmtId="4" fontId="2" fillId="48" borderId="25" xfId="23" applyNumberFormat="1" applyFill="1" applyBorder="1">
      <alignment vertical="center"/>
    </xf>
    <xf numFmtId="0" fontId="0" fillId="0" borderId="25" xfId="0" applyBorder="1"/>
    <xf numFmtId="0" fontId="0" fillId="0" borderId="27" xfId="0" applyBorder="1"/>
    <xf numFmtId="0" fontId="0" fillId="0" borderId="29" xfId="0" applyBorder="1"/>
    <xf numFmtId="164" fontId="3" fillId="6" borderId="36" xfId="43" quotePrefix="1" applyNumberFormat="1" applyFont="1" applyBorder="1" applyAlignment="1">
      <alignment horizontal="left" vertical="center" indent="2" justifyLastLine="1"/>
    </xf>
    <xf numFmtId="164" fontId="3" fillId="50" borderId="37" xfId="43" quotePrefix="1" applyNumberFormat="1" applyFont="1" applyFill="1" applyBorder="1" applyAlignment="1">
      <alignment horizontal="left" vertical="center" indent="2" justifyLastLine="1"/>
    </xf>
    <xf numFmtId="0" fontId="2" fillId="51" borderId="38" xfId="49" quotePrefix="1" applyFill="1" applyBorder="1" applyAlignment="1">
      <alignment horizontal="left" vertical="center" wrapText="1" justifyLastLine="1"/>
    </xf>
    <xf numFmtId="3" fontId="3" fillId="51" borderId="38" xfId="23" applyNumberFormat="1" applyFont="1" applyFill="1" applyBorder="1">
      <alignment vertical="center"/>
    </xf>
    <xf numFmtId="0" fontId="3" fillId="6" borderId="10" xfId="43" quotePrefix="1" applyFont="1" applyBorder="1" applyAlignment="1">
      <alignment horizontal="left" vertical="center" wrapText="1" justifyLastLine="1"/>
    </xf>
    <xf numFmtId="0" fontId="2" fillId="50" borderId="12" xfId="49" quotePrefix="1" applyFill="1" applyBorder="1" applyAlignment="1">
      <alignment horizontal="left" vertical="center" wrapText="1" justifyLastLine="1"/>
    </xf>
    <xf numFmtId="0" fontId="2" fillId="50" borderId="13" xfId="49" quotePrefix="1" applyFill="1" applyBorder="1" applyAlignment="1">
      <alignment horizontal="left" vertical="center" wrapText="1" justifyLastLine="1"/>
    </xf>
    <xf numFmtId="3" fontId="3" fillId="50" borderId="14" xfId="23" applyNumberFormat="1" applyFont="1" applyFill="1" applyBorder="1">
      <alignment vertical="center"/>
    </xf>
    <xf numFmtId="0" fontId="0" fillId="0" borderId="18" xfId="0" applyBorder="1"/>
    <xf numFmtId="0" fontId="0" fillId="0" borderId="30" xfId="0" applyBorder="1"/>
    <xf numFmtId="164" fontId="17" fillId="49" borderId="8" xfId="49" quotePrefix="1" applyNumberFormat="1" applyFont="1" applyFill="1" applyBorder="1" applyAlignment="1">
      <alignment horizontal="left" vertical="center" indent="5" justifyLastLine="1"/>
    </xf>
    <xf numFmtId="0" fontId="17" fillId="49" borderId="9" xfId="49" quotePrefix="1" applyFont="1" applyFill="1" applyBorder="1" applyAlignment="1">
      <alignment horizontal="left" vertical="center" wrapText="1" justifyLastLine="1"/>
    </xf>
    <xf numFmtId="3" fontId="2" fillId="49" borderId="9" xfId="23" applyNumberFormat="1" applyFill="1" applyBorder="1">
      <alignment vertical="center"/>
    </xf>
    <xf numFmtId="3" fontId="2" fillId="49" borderId="23" xfId="23" applyNumberFormat="1" applyFill="1" applyBorder="1">
      <alignment vertical="center"/>
    </xf>
    <xf numFmtId="164" fontId="2" fillId="50" borderId="10" xfId="49" quotePrefix="1" applyNumberFormat="1" applyFill="1" applyBorder="1" applyAlignment="1">
      <alignment horizontal="left" vertical="center" indent="6" justifyLastLine="1"/>
    </xf>
    <xf numFmtId="0" fontId="2" fillId="50" borderId="11" xfId="49" quotePrefix="1" applyFill="1" applyBorder="1" applyAlignment="1">
      <alignment horizontal="left" vertical="center" wrapText="1" justifyLastLine="1"/>
    </xf>
    <xf numFmtId="3" fontId="2" fillId="50" borderId="11" xfId="23" applyNumberFormat="1" applyFill="1" applyBorder="1">
      <alignment vertical="center"/>
    </xf>
    <xf numFmtId="3" fontId="2" fillId="50" borderId="24" xfId="23" applyNumberFormat="1" applyFill="1" applyBorder="1">
      <alignment vertical="center"/>
    </xf>
    <xf numFmtId="164" fontId="2" fillId="52" borderId="12" xfId="49" quotePrefix="1" applyNumberFormat="1" applyFill="1" applyBorder="1" applyAlignment="1">
      <alignment horizontal="left" vertical="center" indent="6" justifyLastLine="1"/>
    </xf>
    <xf numFmtId="0" fontId="2" fillId="52" borderId="7" xfId="49" quotePrefix="1" applyFill="1" applyBorder="1" applyAlignment="1">
      <alignment horizontal="left" vertical="center" wrapText="1" justifyLastLine="1"/>
    </xf>
    <xf numFmtId="3" fontId="2" fillId="52" borderId="7" xfId="23" applyNumberFormat="1" applyFill="1" applyBorder="1">
      <alignment vertical="center"/>
    </xf>
    <xf numFmtId="3" fontId="2" fillId="52" borderId="25" xfId="23" applyNumberFormat="1" applyFill="1" applyBorder="1">
      <alignment vertical="center"/>
    </xf>
    <xf numFmtId="0" fontId="2" fillId="52" borderId="12" xfId="49" quotePrefix="1" applyFill="1" applyBorder="1" applyAlignment="1">
      <alignment horizontal="left" vertical="center" indent="8" justifyLastLine="1"/>
    </xf>
    <xf numFmtId="3" fontId="2" fillId="52" borderId="7" xfId="57" applyNumberFormat="1" applyFill="1" applyBorder="1">
      <alignment horizontal="right" vertical="center"/>
    </xf>
    <xf numFmtId="3" fontId="2" fillId="52" borderId="25" xfId="57" applyNumberFormat="1" applyFill="1" applyBorder="1">
      <alignment horizontal="right" vertical="center"/>
    </xf>
    <xf numFmtId="0" fontId="2" fillId="52" borderId="7" xfId="49" quotePrefix="1" applyFill="1" applyBorder="1">
      <alignment horizontal="left" vertical="center" indent="1" justifyLastLine="1"/>
    </xf>
    <xf numFmtId="0" fontId="0" fillId="52" borderId="7" xfId="0" applyFill="1" applyBorder="1"/>
    <xf numFmtId="0" fontId="0" fillId="52" borderId="25" xfId="0" applyFill="1" applyBorder="1"/>
    <xf numFmtId="0" fontId="2" fillId="52" borderId="19" xfId="49" quotePrefix="1" applyFill="1" applyBorder="1" applyAlignment="1">
      <alignment horizontal="left" vertical="center" indent="8" justifyLastLine="1"/>
    </xf>
    <xf numFmtId="0" fontId="0" fillId="52" borderId="20" xfId="0" applyFill="1" applyBorder="1"/>
    <xf numFmtId="0" fontId="0" fillId="52" borderId="27" xfId="0" applyFill="1" applyBorder="1"/>
    <xf numFmtId="164" fontId="2" fillId="52" borderId="21" xfId="49" quotePrefix="1" applyNumberFormat="1" applyFill="1" applyBorder="1" applyAlignment="1">
      <alignment horizontal="left" vertical="center" indent="6" justifyLastLine="1"/>
    </xf>
    <xf numFmtId="0" fontId="2" fillId="52" borderId="22" xfId="49" quotePrefix="1" applyFill="1" applyBorder="1" applyAlignment="1">
      <alignment horizontal="left" vertical="center" wrapText="1" justifyLastLine="1"/>
    </xf>
    <xf numFmtId="3" fontId="2" fillId="52" borderId="22" xfId="23" applyNumberFormat="1" applyFill="1" applyBorder="1">
      <alignment vertical="center"/>
    </xf>
    <xf numFmtId="3" fontId="2" fillId="52" borderId="28" xfId="23" applyNumberFormat="1" applyFill="1" applyBorder="1">
      <alignment vertical="center"/>
    </xf>
    <xf numFmtId="3" fontId="3" fillId="50" borderId="33" xfId="23" applyNumberFormat="1" applyFont="1" applyFill="1" applyBorder="1">
      <alignment vertical="center"/>
    </xf>
    <xf numFmtId="3" fontId="16" fillId="50" borderId="12" xfId="0" applyNumberFormat="1" applyFont="1" applyFill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3" fontId="16" fillId="0" borderId="43" xfId="0" applyNumberFormat="1" applyFont="1" applyBorder="1" applyAlignment="1">
      <alignment vertical="center"/>
    </xf>
    <xf numFmtId="3" fontId="16" fillId="0" borderId="12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3" fontId="16" fillId="50" borderId="33" xfId="0" applyNumberFormat="1" applyFont="1" applyFill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3" fontId="20" fillId="45" borderId="32" xfId="0" applyNumberFormat="1" applyFont="1" applyFill="1" applyBorder="1" applyAlignment="1">
      <alignment vertical="center"/>
    </xf>
    <xf numFmtId="3" fontId="16" fillId="49" borderId="33" xfId="0" applyNumberFormat="1" applyFont="1" applyFill="1" applyBorder="1" applyAlignment="1">
      <alignment vertical="center"/>
    </xf>
    <xf numFmtId="3" fontId="16" fillId="52" borderId="33" xfId="0" applyNumberFormat="1" applyFont="1" applyFill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6" fillId="0" borderId="33" xfId="0" applyNumberFormat="1" applyFont="1" applyBorder="1" applyAlignment="1">
      <alignment vertical="center"/>
    </xf>
    <xf numFmtId="3" fontId="16" fillId="48" borderId="33" xfId="0" applyNumberFormat="1" applyFont="1" applyFill="1" applyBorder="1" applyAlignment="1">
      <alignment vertical="center"/>
    </xf>
    <xf numFmtId="3" fontId="15" fillId="47" borderId="31" xfId="23" applyNumberFormat="1" applyFont="1" applyFill="1" applyBorder="1" applyAlignment="1">
      <alignment vertical="center"/>
    </xf>
    <xf numFmtId="3" fontId="1" fillId="49" borderId="41" xfId="23" applyNumberFormat="1" applyFont="1" applyFill="1" applyBorder="1" applyAlignment="1">
      <alignment vertical="center"/>
    </xf>
    <xf numFmtId="3" fontId="1" fillId="50" borderId="33" xfId="23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1" fillId="49" borderId="31" xfId="23" applyNumberFormat="1" applyFont="1" applyFill="1" applyBorder="1" applyAlignment="1">
      <alignment vertical="center"/>
    </xf>
    <xf numFmtId="3" fontId="16" fillId="0" borderId="34" xfId="0" applyNumberFormat="1" applyFont="1" applyBorder="1" applyAlignment="1">
      <alignment vertical="center"/>
    </xf>
    <xf numFmtId="3" fontId="1" fillId="48" borderId="33" xfId="0" applyNumberFormat="1" applyFont="1" applyFill="1" applyBorder="1" applyAlignment="1">
      <alignment vertical="center"/>
    </xf>
    <xf numFmtId="4" fontId="16" fillId="46" borderId="10" xfId="0" applyNumberFormat="1" applyFont="1" applyFill="1" applyBorder="1" applyAlignment="1">
      <alignment vertical="center"/>
    </xf>
    <xf numFmtId="4" fontId="16" fillId="46" borderId="32" xfId="0" applyNumberFormat="1" applyFont="1" applyFill="1" applyBorder="1" applyAlignment="1">
      <alignment vertical="center"/>
    </xf>
    <xf numFmtId="4" fontId="16" fillId="46" borderId="35" xfId="0" applyNumberFormat="1" applyFont="1" applyFill="1" applyBorder="1" applyAlignment="1">
      <alignment vertical="center"/>
    </xf>
    <xf numFmtId="3" fontId="16" fillId="50" borderId="19" xfId="0" applyNumberFormat="1" applyFont="1" applyFill="1" applyBorder="1" applyAlignment="1">
      <alignment vertical="center"/>
    </xf>
    <xf numFmtId="3" fontId="16" fillId="50" borderId="44" xfId="0" applyNumberFormat="1" applyFont="1" applyFill="1" applyBorder="1" applyAlignment="1">
      <alignment vertical="center"/>
    </xf>
    <xf numFmtId="3" fontId="19" fillId="51" borderId="8" xfId="0" applyNumberFormat="1" applyFont="1" applyFill="1" applyBorder="1" applyAlignment="1">
      <alignment vertical="center"/>
    </xf>
    <xf numFmtId="3" fontId="19" fillId="51" borderId="31" xfId="0" applyNumberFormat="1" applyFont="1" applyFill="1" applyBorder="1" applyAlignment="1">
      <alignment vertical="center"/>
    </xf>
    <xf numFmtId="3" fontId="20" fillId="45" borderId="39" xfId="0" applyNumberFormat="1" applyFont="1" applyFill="1" applyBorder="1" applyAlignment="1">
      <alignment vertical="center"/>
    </xf>
    <xf numFmtId="3" fontId="15" fillId="47" borderId="40" xfId="23" applyNumberFormat="1" applyFont="1" applyFill="1" applyBorder="1">
      <alignment vertical="center"/>
    </xf>
    <xf numFmtId="3" fontId="16" fillId="49" borderId="40" xfId="0" applyNumberFormat="1" applyFont="1" applyFill="1" applyBorder="1" applyAlignment="1">
      <alignment vertical="center"/>
    </xf>
    <xf numFmtId="3" fontId="16" fillId="50" borderId="40" xfId="0" applyNumberFormat="1" applyFont="1" applyFill="1" applyBorder="1" applyAlignment="1">
      <alignment vertical="center"/>
    </xf>
    <xf numFmtId="3" fontId="16" fillId="52" borderId="40" xfId="0" applyNumberFormat="1" applyFont="1" applyFill="1" applyBorder="1" applyAlignment="1">
      <alignment vertical="center"/>
    </xf>
    <xf numFmtId="3" fontId="16" fillId="48" borderId="40" xfId="0" applyNumberFormat="1" applyFont="1" applyFill="1" applyBorder="1" applyAlignment="1">
      <alignment vertical="center"/>
    </xf>
    <xf numFmtId="3" fontId="1" fillId="0" borderId="40" xfId="0" applyNumberFormat="1" applyFont="1" applyBorder="1" applyAlignment="1">
      <alignment vertical="center"/>
    </xf>
    <xf numFmtId="3" fontId="16" fillId="0" borderId="40" xfId="0" applyNumberFormat="1" applyFont="1" applyBorder="1" applyAlignment="1">
      <alignment vertical="center"/>
    </xf>
    <xf numFmtId="3" fontId="19" fillId="47" borderId="40" xfId="0" applyNumberFormat="1" applyFont="1" applyFill="1" applyBorder="1" applyAlignment="1">
      <alignment vertical="center"/>
    </xf>
    <xf numFmtId="3" fontId="15" fillId="47" borderId="46" xfId="23" applyNumberFormat="1" applyFont="1" applyFill="1" applyBorder="1" applyAlignment="1">
      <alignment vertical="center"/>
    </xf>
    <xf numFmtId="3" fontId="1" fillId="49" borderId="47" xfId="23" applyNumberFormat="1" applyFont="1" applyFill="1" applyBorder="1" applyAlignment="1">
      <alignment vertical="center"/>
    </xf>
    <xf numFmtId="3" fontId="1" fillId="50" borderId="40" xfId="23" applyNumberFormat="1" applyFont="1" applyFill="1" applyBorder="1" applyAlignment="1">
      <alignment vertical="center"/>
    </xf>
    <xf numFmtId="3" fontId="1" fillId="52" borderId="40" xfId="23" applyNumberFormat="1" applyFont="1" applyFill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3" fontId="16" fillId="0" borderId="45" xfId="0" applyNumberFormat="1" applyFont="1" applyBorder="1" applyAlignment="1">
      <alignment vertical="center"/>
    </xf>
    <xf numFmtId="3" fontId="19" fillId="47" borderId="33" xfId="0" applyNumberFormat="1" applyFont="1" applyFill="1" applyBorder="1" applyAlignment="1">
      <alignment vertical="center"/>
    </xf>
    <xf numFmtId="3" fontId="1" fillId="52" borderId="33" xfId="23" applyNumberFormat="1" applyFont="1" applyFill="1" applyBorder="1" applyAlignment="1">
      <alignment vertical="center"/>
    </xf>
    <xf numFmtId="3" fontId="1" fillId="49" borderId="46" xfId="23" applyNumberFormat="1" applyFont="1" applyFill="1" applyBorder="1" applyAlignment="1">
      <alignment vertical="center"/>
    </xf>
    <xf numFmtId="3" fontId="1" fillId="50" borderId="39" xfId="23" applyNumberFormat="1" applyFont="1" applyFill="1" applyBorder="1" applyAlignment="1">
      <alignment vertical="center"/>
    </xf>
    <xf numFmtId="3" fontId="1" fillId="52" borderId="47" xfId="23" applyNumberFormat="1" applyFont="1" applyFill="1" applyBorder="1" applyAlignment="1">
      <alignment vertical="center"/>
    </xf>
    <xf numFmtId="3" fontId="16" fillId="0" borderId="48" xfId="0" applyNumberFormat="1" applyFont="1" applyBorder="1" applyAlignment="1">
      <alignment vertical="center"/>
    </xf>
    <xf numFmtId="3" fontId="1" fillId="50" borderId="32" xfId="23" applyNumberFormat="1" applyFont="1" applyFill="1" applyBorder="1" applyAlignment="1">
      <alignment vertical="center"/>
    </xf>
    <xf numFmtId="3" fontId="1" fillId="52" borderId="41" xfId="23" applyNumberFormat="1" applyFont="1" applyFill="1" applyBorder="1" applyAlignment="1">
      <alignment vertical="center"/>
    </xf>
    <xf numFmtId="0" fontId="2" fillId="44" borderId="49" xfId="27" quotePrefix="1" applyNumberFormat="1" applyFill="1" applyBorder="1">
      <alignment horizontal="left" vertical="center" indent="1" justifyLastLine="1"/>
    </xf>
    <xf numFmtId="0" fontId="2" fillId="44" borderId="38" xfId="27" quotePrefix="1" applyNumberFormat="1" applyFill="1" applyBorder="1" applyAlignment="1">
      <alignment horizontal="left" vertical="center" wrapText="1" justifyLastLine="1"/>
    </xf>
    <xf numFmtId="0" fontId="15" fillId="44" borderId="38" xfId="40" quotePrefix="1" applyNumberFormat="1" applyFont="1" applyFill="1" applyBorder="1" applyAlignment="1">
      <alignment horizontal="center" vertical="center"/>
    </xf>
    <xf numFmtId="3" fontId="15" fillId="44" borderId="17" xfId="40" quotePrefix="1" applyNumberFormat="1" applyFont="1" applyFill="1" applyBorder="1" applyAlignment="1">
      <alignment horizontal="center" vertical="center"/>
    </xf>
    <xf numFmtId="3" fontId="15" fillId="44" borderId="50" xfId="40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3" fontId="15" fillId="44" borderId="51" xfId="40" quotePrefix="1" applyNumberFormat="1" applyFont="1" applyFill="1" applyBorder="1" applyAlignment="1">
      <alignment horizontal="center" vertical="center"/>
    </xf>
  </cellXfs>
  <cellStyles count="6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no 2" xfId="1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7"/>
  <sheetViews>
    <sheetView tabSelected="1" workbookViewId="0">
      <selection activeCell="I129" sqref="I129"/>
    </sheetView>
  </sheetViews>
  <sheetFormatPr defaultRowHeight="15"/>
  <cols>
    <col min="1" max="1" width="16.85546875" style="1" customWidth="1"/>
    <col min="2" max="2" width="43.7109375" style="1" customWidth="1"/>
    <col min="3" max="8" width="14.42578125" style="1" hidden="1" customWidth="1"/>
    <col min="9" max="11" width="15.140625" style="1" customWidth="1"/>
    <col min="12" max="12" width="10.140625" style="5" bestFit="1" customWidth="1"/>
    <col min="13" max="13" width="13.85546875" style="1" bestFit="1" customWidth="1"/>
    <col min="14" max="16384" width="9.140625" style="1"/>
  </cols>
  <sheetData>
    <row r="2" spans="1:13" ht="15.75" thickBot="1"/>
    <row r="3" spans="1:13" ht="45.75" thickBot="1">
      <c r="A3" s="15" t="s">
        <v>0</v>
      </c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69">
        <v>2018</v>
      </c>
      <c r="J3" s="170">
        <v>2019</v>
      </c>
      <c r="K3" s="171">
        <v>2020</v>
      </c>
      <c r="L3" s="1"/>
    </row>
    <row r="4" spans="1:13" ht="15.75" thickBot="1">
      <c r="A4" s="164"/>
      <c r="B4" s="165" t="s">
        <v>0</v>
      </c>
      <c r="C4" s="166" t="s">
        <v>7</v>
      </c>
      <c r="D4" s="166" t="s">
        <v>7</v>
      </c>
      <c r="E4" s="166" t="s">
        <v>7</v>
      </c>
      <c r="F4" s="166" t="s">
        <v>7</v>
      </c>
      <c r="G4" s="166" t="s">
        <v>7</v>
      </c>
      <c r="H4" s="166" t="s">
        <v>7</v>
      </c>
      <c r="I4" s="167" t="s">
        <v>7</v>
      </c>
      <c r="J4" s="168" t="s">
        <v>7</v>
      </c>
      <c r="K4" s="172" t="s">
        <v>7</v>
      </c>
      <c r="L4" s="1"/>
    </row>
    <row r="5" spans="1:13" ht="28.5" customHeight="1">
      <c r="A5" s="76" t="s">
        <v>126</v>
      </c>
      <c r="B5" s="80" t="s">
        <v>133</v>
      </c>
      <c r="C5" s="18"/>
      <c r="D5" s="18"/>
      <c r="E5" s="18"/>
      <c r="F5" s="18"/>
      <c r="G5" s="18"/>
      <c r="H5" s="18"/>
      <c r="I5" s="133"/>
      <c r="J5" s="135"/>
      <c r="K5" s="134"/>
      <c r="L5" s="1"/>
    </row>
    <row r="6" spans="1:13" ht="15" customHeight="1">
      <c r="A6" s="77" t="s">
        <v>8</v>
      </c>
      <c r="B6" s="81" t="s">
        <v>9</v>
      </c>
      <c r="C6" s="10">
        <v>2238722349</v>
      </c>
      <c r="D6" s="10">
        <v>0</v>
      </c>
      <c r="E6" s="10">
        <v>-4100000</v>
      </c>
      <c r="F6" s="10">
        <v>2250000</v>
      </c>
      <c r="G6" s="10">
        <v>-411840</v>
      </c>
      <c r="H6" s="10">
        <v>0</v>
      </c>
      <c r="I6" s="59">
        <f>I17+I79+I109+I99</f>
        <v>148908650</v>
      </c>
      <c r="J6" s="59">
        <f t="shared" ref="J6:K6" si="0">J17+J79+J109+J99</f>
        <v>149004577</v>
      </c>
      <c r="K6" s="111">
        <f t="shared" si="0"/>
        <v>148928873</v>
      </c>
      <c r="L6" s="1"/>
      <c r="M6" s="5"/>
    </row>
    <row r="7" spans="1:13" ht="15" customHeight="1">
      <c r="A7" s="77" t="s">
        <v>141</v>
      </c>
      <c r="B7" s="81" t="s">
        <v>154</v>
      </c>
      <c r="C7" s="10">
        <v>299608250</v>
      </c>
      <c r="D7" s="10">
        <v>0</v>
      </c>
      <c r="E7" s="10">
        <v>0</v>
      </c>
      <c r="F7" s="10">
        <v>0</v>
      </c>
      <c r="G7" s="10">
        <v>411840</v>
      </c>
      <c r="H7" s="10">
        <v>0</v>
      </c>
      <c r="I7" s="112">
        <f>I118+I173</f>
        <v>6089322.2439999999</v>
      </c>
      <c r="J7" s="112">
        <f t="shared" ref="J7:K7" si="1">J118+J173</f>
        <v>6030139</v>
      </c>
      <c r="K7" s="118">
        <f t="shared" si="1"/>
        <v>6022639</v>
      </c>
      <c r="L7" s="1"/>
      <c r="M7" s="5"/>
    </row>
    <row r="8" spans="1:13" ht="15" customHeight="1">
      <c r="A8" s="77" t="s">
        <v>146</v>
      </c>
      <c r="B8" s="81" t="s">
        <v>156</v>
      </c>
      <c r="C8" s="10"/>
      <c r="D8" s="10"/>
      <c r="E8" s="10"/>
      <c r="F8" s="10"/>
      <c r="G8" s="10"/>
      <c r="H8" s="10"/>
      <c r="I8" s="112">
        <f>I191</f>
        <v>1475531.6</v>
      </c>
      <c r="J8" s="112">
        <f t="shared" ref="J8:K8" si="2">J191</f>
        <v>1695943.8</v>
      </c>
      <c r="K8" s="118">
        <f t="shared" si="2"/>
        <v>1695943.8</v>
      </c>
      <c r="L8" s="1"/>
      <c r="M8" s="5"/>
    </row>
    <row r="9" spans="1:13" ht="15" customHeight="1">
      <c r="A9" s="77" t="s">
        <v>140</v>
      </c>
      <c r="B9" s="81" t="s">
        <v>155</v>
      </c>
      <c r="C9" s="10"/>
      <c r="D9" s="10"/>
      <c r="E9" s="10"/>
      <c r="F9" s="10"/>
      <c r="G9" s="10"/>
      <c r="H9" s="10"/>
      <c r="I9" s="112">
        <f>I145</f>
        <v>31759950</v>
      </c>
      <c r="J9" s="112">
        <f t="shared" ref="J9:K9" si="3">J145</f>
        <v>30970660</v>
      </c>
      <c r="K9" s="118">
        <f t="shared" si="3"/>
        <v>30928160</v>
      </c>
      <c r="L9" s="1"/>
    </row>
    <row r="10" spans="1:13" ht="15" customHeight="1">
      <c r="A10" s="77" t="s">
        <v>10</v>
      </c>
      <c r="B10" s="59" t="s">
        <v>11</v>
      </c>
      <c r="C10" s="10">
        <v>5779000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12">
        <f>I69</f>
        <v>300000</v>
      </c>
      <c r="J10" s="112">
        <f t="shared" ref="J10:K10" si="4">J69</f>
        <v>300000</v>
      </c>
      <c r="K10" s="118">
        <f t="shared" si="4"/>
        <v>300000</v>
      </c>
      <c r="L10" s="1"/>
    </row>
    <row r="11" spans="1:13" ht="15" customHeight="1" thickBot="1">
      <c r="A11" s="77" t="s">
        <v>12</v>
      </c>
      <c r="B11" s="82" t="s">
        <v>13</v>
      </c>
      <c r="C11" s="83">
        <v>234239589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136">
        <f>I72+I103</f>
        <v>160000</v>
      </c>
      <c r="J11" s="136">
        <f t="shared" ref="J11:K11" si="5">J72+J103</f>
        <v>464000</v>
      </c>
      <c r="K11" s="137">
        <f t="shared" si="5"/>
        <v>388000</v>
      </c>
      <c r="L11" s="1"/>
    </row>
    <row r="12" spans="1:13" ht="15" customHeight="1" thickBot="1">
      <c r="A12" s="19" t="s">
        <v>14</v>
      </c>
      <c r="B12" s="78"/>
      <c r="C12" s="79">
        <v>6587949305</v>
      </c>
      <c r="D12" s="79">
        <v>0</v>
      </c>
      <c r="E12" s="79">
        <v>-4100000</v>
      </c>
      <c r="F12" s="79">
        <v>0</v>
      </c>
      <c r="G12" s="79">
        <v>0</v>
      </c>
      <c r="H12" s="79">
        <v>0</v>
      </c>
      <c r="I12" s="139">
        <f>SUM(I6:I11)</f>
        <v>188693453.84399998</v>
      </c>
      <c r="J12" s="138">
        <f t="shared" ref="J12:K12" si="6">SUM(J6:J11)</f>
        <v>188465319.80000001</v>
      </c>
      <c r="K12" s="139">
        <f t="shared" si="6"/>
        <v>188263615.80000001</v>
      </c>
      <c r="L12" s="1"/>
    </row>
    <row r="13" spans="1:13" ht="15" customHeight="1" thickBot="1">
      <c r="A13" s="20" t="s">
        <v>15</v>
      </c>
      <c r="B13" s="21" t="s">
        <v>16</v>
      </c>
      <c r="C13" s="22"/>
      <c r="D13" s="22"/>
      <c r="E13" s="22"/>
      <c r="F13" s="22"/>
      <c r="G13" s="22"/>
      <c r="H13" s="22"/>
      <c r="I13" s="113"/>
      <c r="J13" s="61"/>
      <c r="K13" s="119"/>
      <c r="L13" s="1"/>
    </row>
    <row r="14" spans="1:13" ht="29.25" customHeight="1" thickBot="1">
      <c r="A14" s="23" t="s">
        <v>126</v>
      </c>
      <c r="B14" s="24" t="s">
        <v>137</v>
      </c>
      <c r="C14" s="25">
        <v>147743500</v>
      </c>
      <c r="D14" s="25">
        <v>0</v>
      </c>
      <c r="E14" s="25">
        <v>0</v>
      </c>
      <c r="F14" s="25">
        <v>0</v>
      </c>
      <c r="G14" s="25">
        <v>0</v>
      </c>
      <c r="H14" s="62">
        <v>0</v>
      </c>
      <c r="I14" s="120">
        <f>I15+I107+I116</f>
        <v>186726099.59999999</v>
      </c>
      <c r="J14" s="140">
        <f t="shared" ref="J14:K14" si="7">J15+J107+J116</f>
        <v>186204837</v>
      </c>
      <c r="K14" s="140">
        <f t="shared" si="7"/>
        <v>186003133</v>
      </c>
      <c r="L14" s="1"/>
    </row>
    <row r="15" spans="1:13" ht="24.75" customHeight="1" thickBot="1">
      <c r="A15" s="35" t="s">
        <v>17</v>
      </c>
      <c r="B15" s="36" t="s">
        <v>18</v>
      </c>
      <c r="C15" s="37">
        <v>145514875</v>
      </c>
      <c r="D15" s="37">
        <v>0</v>
      </c>
      <c r="E15" s="37">
        <v>0</v>
      </c>
      <c r="F15" s="37">
        <v>104556</v>
      </c>
      <c r="G15" s="37">
        <v>0</v>
      </c>
      <c r="H15" s="63">
        <v>0</v>
      </c>
      <c r="I15" s="60">
        <f>I16+I78+I98</f>
        <v>143351150</v>
      </c>
      <c r="J15" s="141">
        <f t="shared" ref="J15:K15" si="8">J16+J78+J98</f>
        <v>142978577</v>
      </c>
      <c r="K15" s="141">
        <f t="shared" si="8"/>
        <v>144026873</v>
      </c>
      <c r="L15" s="1"/>
    </row>
    <row r="16" spans="1:13" ht="23.25" customHeight="1">
      <c r="A16" s="38" t="s">
        <v>127</v>
      </c>
      <c r="B16" s="39" t="s">
        <v>128</v>
      </c>
      <c r="C16" s="40">
        <v>121700125</v>
      </c>
      <c r="D16" s="40">
        <v>0</v>
      </c>
      <c r="E16" s="40">
        <v>0</v>
      </c>
      <c r="F16" s="40">
        <v>110806</v>
      </c>
      <c r="G16" s="40">
        <v>0</v>
      </c>
      <c r="H16" s="64">
        <v>0</v>
      </c>
      <c r="I16" s="121">
        <f>I17+I69+I72</f>
        <v>119336000</v>
      </c>
      <c r="J16" s="142">
        <f t="shared" ref="J16:K16" si="9">J17+J69+J72</f>
        <v>120916036</v>
      </c>
      <c r="K16" s="142">
        <f t="shared" si="9"/>
        <v>121793036</v>
      </c>
      <c r="L16" s="1"/>
    </row>
    <row r="17" spans="1:13" ht="17.100000000000001" customHeight="1">
      <c r="A17" s="26" t="s">
        <v>8</v>
      </c>
      <c r="B17" s="9" t="s">
        <v>9</v>
      </c>
      <c r="C17" s="11">
        <v>121440125</v>
      </c>
      <c r="D17" s="11">
        <v>0</v>
      </c>
      <c r="E17" s="11">
        <v>0</v>
      </c>
      <c r="F17" s="11">
        <v>110806</v>
      </c>
      <c r="G17" s="11">
        <v>0</v>
      </c>
      <c r="H17" s="65">
        <v>0</v>
      </c>
      <c r="I17" s="118">
        <f t="shared" ref="I17:K17" si="10">I19+I22+I24+I28+I33+I39+I48+I50+I59+I64+I67</f>
        <v>118876000</v>
      </c>
      <c r="J17" s="143">
        <f t="shared" si="10"/>
        <v>120456036</v>
      </c>
      <c r="K17" s="143">
        <f t="shared" si="10"/>
        <v>121333036</v>
      </c>
      <c r="L17" s="1"/>
    </row>
    <row r="18" spans="1:13" ht="17.100000000000001" customHeight="1">
      <c r="A18" s="94" t="s">
        <v>10</v>
      </c>
      <c r="B18" s="95" t="s">
        <v>161</v>
      </c>
      <c r="C18" s="96"/>
      <c r="D18" s="96"/>
      <c r="E18" s="96"/>
      <c r="F18" s="96"/>
      <c r="G18" s="96"/>
      <c r="H18" s="97"/>
      <c r="I18" s="122">
        <f>I19+I22+I24</f>
        <v>94865000</v>
      </c>
      <c r="J18" s="144">
        <f t="shared" ref="J18:K18" si="11">J19+J22+J24</f>
        <v>95805000</v>
      </c>
      <c r="K18" s="144">
        <f t="shared" si="11"/>
        <v>96532000</v>
      </c>
      <c r="L18" s="1"/>
      <c r="M18" s="6"/>
    </row>
    <row r="19" spans="1:13" ht="17.100000000000001" customHeight="1">
      <c r="A19" s="27" t="s">
        <v>40</v>
      </c>
      <c r="B19" s="12" t="s">
        <v>41</v>
      </c>
      <c r="C19" s="7">
        <v>78117000</v>
      </c>
      <c r="D19" s="7">
        <v>0</v>
      </c>
      <c r="E19" s="7">
        <v>0</v>
      </c>
      <c r="F19" s="7">
        <v>-25700</v>
      </c>
      <c r="G19" s="7">
        <v>0</v>
      </c>
      <c r="H19" s="66">
        <v>0</v>
      </c>
      <c r="I19" s="125">
        <f>SUM(I20:I21)</f>
        <v>80200000</v>
      </c>
      <c r="J19" s="145">
        <f t="shared" ref="J19:K19" si="12">SUM(J20:J21)</f>
        <v>81000000</v>
      </c>
      <c r="K19" s="145">
        <f t="shared" si="12"/>
        <v>81000000</v>
      </c>
      <c r="L19" s="1"/>
    </row>
    <row r="20" spans="1:13" ht="17.100000000000001" customHeight="1">
      <c r="A20" s="28" t="s">
        <v>42</v>
      </c>
      <c r="B20" s="13" t="s">
        <v>43</v>
      </c>
      <c r="C20" s="8">
        <v>76902000</v>
      </c>
      <c r="D20" s="8">
        <v>0</v>
      </c>
      <c r="E20" s="8">
        <v>0</v>
      </c>
      <c r="F20" s="8">
        <v>-25700</v>
      </c>
      <c r="G20" s="8">
        <v>0</v>
      </c>
      <c r="H20" s="67">
        <v>0</v>
      </c>
      <c r="I20" s="124">
        <v>79900000</v>
      </c>
      <c r="J20" s="147">
        <v>80900000</v>
      </c>
      <c r="K20" s="146">
        <v>80900000</v>
      </c>
      <c r="L20" s="1"/>
    </row>
    <row r="21" spans="1:13" ht="17.100000000000001" customHeight="1">
      <c r="A21" s="28" t="s">
        <v>44</v>
      </c>
      <c r="B21" s="13" t="s">
        <v>45</v>
      </c>
      <c r="C21" s="8">
        <v>1215000</v>
      </c>
      <c r="D21" s="8">
        <v>0</v>
      </c>
      <c r="E21" s="8">
        <v>0</v>
      </c>
      <c r="F21" s="8">
        <v>0</v>
      </c>
      <c r="G21" s="8">
        <v>0</v>
      </c>
      <c r="H21" s="67">
        <v>0</v>
      </c>
      <c r="I21" s="124">
        <v>300000</v>
      </c>
      <c r="J21" s="147">
        <v>100000</v>
      </c>
      <c r="K21" s="146">
        <v>100000</v>
      </c>
      <c r="L21" s="1"/>
    </row>
    <row r="22" spans="1:13" ht="17.100000000000001" customHeight="1">
      <c r="A22" s="27" t="s">
        <v>46</v>
      </c>
      <c r="B22" s="12" t="s">
        <v>47</v>
      </c>
      <c r="C22" s="7">
        <v>1680000</v>
      </c>
      <c r="D22" s="7">
        <v>0</v>
      </c>
      <c r="E22" s="7">
        <v>0</v>
      </c>
      <c r="F22" s="7">
        <v>-23263</v>
      </c>
      <c r="G22" s="7">
        <v>0</v>
      </c>
      <c r="H22" s="66">
        <v>0</v>
      </c>
      <c r="I22" s="125">
        <f>SUM(I23)</f>
        <v>850000</v>
      </c>
      <c r="J22" s="145">
        <f t="shared" ref="J22:K22" si="13">SUM(J23)</f>
        <v>850000</v>
      </c>
      <c r="K22" s="145">
        <f t="shared" si="13"/>
        <v>1600000</v>
      </c>
      <c r="L22" s="1"/>
    </row>
    <row r="23" spans="1:13" ht="17.100000000000001" customHeight="1">
      <c r="A23" s="28" t="s">
        <v>48</v>
      </c>
      <c r="B23" s="13" t="s">
        <v>47</v>
      </c>
      <c r="C23" s="8">
        <v>1680000</v>
      </c>
      <c r="D23" s="8">
        <v>0</v>
      </c>
      <c r="E23" s="8">
        <v>0</v>
      </c>
      <c r="F23" s="8">
        <v>-23263</v>
      </c>
      <c r="G23" s="8">
        <v>0</v>
      </c>
      <c r="H23" s="67">
        <v>0</v>
      </c>
      <c r="I23" s="124">
        <v>850000</v>
      </c>
      <c r="J23" s="147">
        <v>850000</v>
      </c>
      <c r="K23" s="146">
        <v>1600000</v>
      </c>
      <c r="L23" s="1"/>
    </row>
    <row r="24" spans="1:13" ht="17.100000000000001" customHeight="1">
      <c r="A24" s="27" t="s">
        <v>49</v>
      </c>
      <c r="B24" s="12" t="s">
        <v>50</v>
      </c>
      <c r="C24" s="7">
        <v>13547750</v>
      </c>
      <c r="D24" s="7">
        <v>0</v>
      </c>
      <c r="E24" s="7">
        <v>0</v>
      </c>
      <c r="F24" s="7">
        <v>-251830</v>
      </c>
      <c r="G24" s="7">
        <v>0</v>
      </c>
      <c r="H24" s="66">
        <v>0</v>
      </c>
      <c r="I24" s="125">
        <f>SUM(I25:I26)</f>
        <v>13815000</v>
      </c>
      <c r="J24" s="145">
        <f t="shared" ref="J24:K24" si="14">SUM(J25:J26)</f>
        <v>13955000</v>
      </c>
      <c r="K24" s="145">
        <f t="shared" si="14"/>
        <v>13932000</v>
      </c>
      <c r="L24" s="1"/>
    </row>
    <row r="25" spans="1:13" ht="17.100000000000001" customHeight="1">
      <c r="A25" s="28" t="s">
        <v>51</v>
      </c>
      <c r="B25" s="13" t="s">
        <v>52</v>
      </c>
      <c r="C25" s="8">
        <v>12166250</v>
      </c>
      <c r="D25" s="8">
        <v>0</v>
      </c>
      <c r="E25" s="8">
        <v>0</v>
      </c>
      <c r="F25" s="8">
        <v>-190000</v>
      </c>
      <c r="G25" s="8">
        <v>0</v>
      </c>
      <c r="H25" s="67">
        <v>0</v>
      </c>
      <c r="I25" s="124">
        <v>12450000</v>
      </c>
      <c r="J25" s="147">
        <f>J19*15.5/100</f>
        <v>12555000</v>
      </c>
      <c r="K25" s="146">
        <f>K19*15.5/100</f>
        <v>12555000</v>
      </c>
      <c r="L25" s="1"/>
    </row>
    <row r="26" spans="1:13" ht="17.100000000000001" customHeight="1">
      <c r="A26" s="28" t="s">
        <v>53</v>
      </c>
      <c r="B26" s="13" t="s">
        <v>54</v>
      </c>
      <c r="C26" s="8">
        <v>1381500</v>
      </c>
      <c r="D26" s="8">
        <v>0</v>
      </c>
      <c r="E26" s="8">
        <v>0</v>
      </c>
      <c r="F26" s="8">
        <v>-61830</v>
      </c>
      <c r="G26" s="8">
        <v>0</v>
      </c>
      <c r="H26" s="67">
        <v>0</v>
      </c>
      <c r="I26" s="124">
        <v>1365000</v>
      </c>
      <c r="J26" s="147">
        <v>1400000</v>
      </c>
      <c r="K26" s="146">
        <f>K19*1.7/100</f>
        <v>1377000</v>
      </c>
      <c r="L26" s="1"/>
    </row>
    <row r="27" spans="1:13" ht="17.100000000000001" customHeight="1">
      <c r="A27" s="98">
        <v>32</v>
      </c>
      <c r="B27" s="95" t="s">
        <v>160</v>
      </c>
      <c r="C27" s="99"/>
      <c r="D27" s="99"/>
      <c r="E27" s="99"/>
      <c r="F27" s="99"/>
      <c r="G27" s="99"/>
      <c r="H27" s="100"/>
      <c r="I27" s="122">
        <f>I28+I33+I39+I48+I50</f>
        <v>23676000</v>
      </c>
      <c r="J27" s="144">
        <f t="shared" ref="J27:K27" si="15">J28+J33+J39+J48+J50</f>
        <v>24361036</v>
      </c>
      <c r="K27" s="122">
        <f t="shared" si="15"/>
        <v>24511036</v>
      </c>
      <c r="L27" s="1"/>
    </row>
    <row r="28" spans="1:13" ht="17.100000000000001" customHeight="1">
      <c r="A28" s="27" t="s">
        <v>19</v>
      </c>
      <c r="B28" s="12" t="s">
        <v>20</v>
      </c>
      <c r="C28" s="7">
        <v>6580000</v>
      </c>
      <c r="D28" s="7">
        <v>0</v>
      </c>
      <c r="E28" s="7">
        <v>0</v>
      </c>
      <c r="F28" s="7">
        <v>404349</v>
      </c>
      <c r="G28" s="7">
        <v>0</v>
      </c>
      <c r="H28" s="66">
        <v>0</v>
      </c>
      <c r="I28" s="125">
        <f>SUM(I29:I32)</f>
        <v>6190000</v>
      </c>
      <c r="J28" s="145">
        <f t="shared" ref="J28:K28" si="16">SUM(J29:J32)</f>
        <v>6190000</v>
      </c>
      <c r="K28" s="125">
        <f t="shared" si="16"/>
        <v>6190000</v>
      </c>
      <c r="L28" s="1"/>
    </row>
    <row r="29" spans="1:13" ht="17.100000000000001" customHeight="1">
      <c r="A29" s="28" t="s">
        <v>21</v>
      </c>
      <c r="B29" s="13" t="s">
        <v>22</v>
      </c>
      <c r="C29" s="8">
        <v>1780000</v>
      </c>
      <c r="D29" s="8">
        <v>0</v>
      </c>
      <c r="E29" s="8">
        <v>0</v>
      </c>
      <c r="F29" s="8">
        <v>404349</v>
      </c>
      <c r="G29" s="8">
        <v>0</v>
      </c>
      <c r="H29" s="67">
        <v>0</v>
      </c>
      <c r="I29" s="124">
        <v>1100000</v>
      </c>
      <c r="J29" s="147">
        <v>1100000</v>
      </c>
      <c r="K29" s="124">
        <v>1100000</v>
      </c>
      <c r="L29" s="1"/>
    </row>
    <row r="30" spans="1:13" ht="17.100000000000001" customHeight="1">
      <c r="A30" s="28" t="s">
        <v>55</v>
      </c>
      <c r="B30" s="13" t="s">
        <v>56</v>
      </c>
      <c r="C30" s="8">
        <v>4350000</v>
      </c>
      <c r="D30" s="8">
        <v>0</v>
      </c>
      <c r="E30" s="8">
        <v>0</v>
      </c>
      <c r="F30" s="8">
        <v>0</v>
      </c>
      <c r="G30" s="8">
        <v>0</v>
      </c>
      <c r="H30" s="67">
        <v>0</v>
      </c>
      <c r="I30" s="124">
        <v>4800000</v>
      </c>
      <c r="J30" s="147">
        <v>4800000</v>
      </c>
      <c r="K30" s="124">
        <v>4800000</v>
      </c>
      <c r="L30" s="1"/>
    </row>
    <row r="31" spans="1:13" ht="17.100000000000001" customHeight="1">
      <c r="A31" s="28" t="s">
        <v>57</v>
      </c>
      <c r="B31" s="13" t="s">
        <v>58</v>
      </c>
      <c r="C31" s="8">
        <v>350000</v>
      </c>
      <c r="D31" s="8">
        <v>0</v>
      </c>
      <c r="E31" s="8">
        <v>0</v>
      </c>
      <c r="F31" s="8">
        <v>0</v>
      </c>
      <c r="G31" s="8">
        <v>0</v>
      </c>
      <c r="H31" s="67">
        <v>0</v>
      </c>
      <c r="I31" s="124">
        <v>240000</v>
      </c>
      <c r="J31" s="147">
        <v>240000</v>
      </c>
      <c r="K31" s="124">
        <v>240000</v>
      </c>
      <c r="L31" s="1"/>
    </row>
    <row r="32" spans="1:13" ht="17.100000000000001" customHeight="1">
      <c r="A32" s="28" t="s">
        <v>59</v>
      </c>
      <c r="B32" s="13" t="s">
        <v>60</v>
      </c>
      <c r="C32" s="8">
        <v>100000</v>
      </c>
      <c r="D32" s="8">
        <v>0</v>
      </c>
      <c r="E32" s="8">
        <v>0</v>
      </c>
      <c r="F32" s="8">
        <v>0</v>
      </c>
      <c r="G32" s="8">
        <v>0</v>
      </c>
      <c r="H32" s="67">
        <v>0</v>
      </c>
      <c r="I32" s="124">
        <v>50000</v>
      </c>
      <c r="J32" s="147">
        <v>50000</v>
      </c>
      <c r="K32" s="124">
        <v>50000</v>
      </c>
      <c r="L32" s="1"/>
    </row>
    <row r="33" spans="1:12" ht="17.100000000000001" customHeight="1">
      <c r="A33" s="27" t="s">
        <v>23</v>
      </c>
      <c r="B33" s="12" t="s">
        <v>24</v>
      </c>
      <c r="C33" s="7">
        <v>3409375</v>
      </c>
      <c r="D33" s="7">
        <v>0</v>
      </c>
      <c r="E33" s="7">
        <v>0</v>
      </c>
      <c r="F33" s="7">
        <v>0</v>
      </c>
      <c r="G33" s="7">
        <v>0</v>
      </c>
      <c r="H33" s="66">
        <v>0</v>
      </c>
      <c r="I33" s="125">
        <f>SUM(I34:I38)</f>
        <v>2850000</v>
      </c>
      <c r="J33" s="145">
        <f t="shared" ref="J33:K33" si="17">SUM(J34:J38)</f>
        <v>2850000</v>
      </c>
      <c r="K33" s="125">
        <f t="shared" si="17"/>
        <v>2850000</v>
      </c>
      <c r="L33" s="1"/>
    </row>
    <row r="34" spans="1:12" ht="17.100000000000001" customHeight="1">
      <c r="A34" s="28" t="s">
        <v>25</v>
      </c>
      <c r="B34" s="13" t="s">
        <v>26</v>
      </c>
      <c r="C34" s="8">
        <v>1525000</v>
      </c>
      <c r="D34" s="8">
        <v>0</v>
      </c>
      <c r="E34" s="8">
        <v>0</v>
      </c>
      <c r="F34" s="8">
        <v>0</v>
      </c>
      <c r="G34" s="8">
        <v>0</v>
      </c>
      <c r="H34" s="67">
        <v>0</v>
      </c>
      <c r="I34" s="124">
        <v>1500000</v>
      </c>
      <c r="J34" s="147">
        <v>1500000</v>
      </c>
      <c r="K34" s="124">
        <v>1500000</v>
      </c>
      <c r="L34" s="1"/>
    </row>
    <row r="35" spans="1:12" ht="17.100000000000001" customHeight="1">
      <c r="A35" s="28" t="s">
        <v>61</v>
      </c>
      <c r="B35" s="13" t="s">
        <v>62</v>
      </c>
      <c r="C35" s="8">
        <v>1627500</v>
      </c>
      <c r="D35" s="8">
        <v>0</v>
      </c>
      <c r="E35" s="8">
        <v>0</v>
      </c>
      <c r="F35" s="8">
        <v>0</v>
      </c>
      <c r="G35" s="8">
        <v>0</v>
      </c>
      <c r="H35" s="67">
        <v>0</v>
      </c>
      <c r="I35" s="124">
        <v>1100000</v>
      </c>
      <c r="J35" s="147">
        <v>1100000</v>
      </c>
      <c r="K35" s="124">
        <v>1100000</v>
      </c>
      <c r="L35" s="1"/>
    </row>
    <row r="36" spans="1:12" ht="17.100000000000001" customHeight="1">
      <c r="A36" s="28" t="s">
        <v>63</v>
      </c>
      <c r="B36" s="13" t="s">
        <v>64</v>
      </c>
      <c r="C36" s="8">
        <v>60000</v>
      </c>
      <c r="D36" s="8">
        <v>0</v>
      </c>
      <c r="E36" s="8">
        <v>0</v>
      </c>
      <c r="F36" s="8">
        <v>0</v>
      </c>
      <c r="G36" s="8">
        <v>0</v>
      </c>
      <c r="H36" s="67">
        <v>0</v>
      </c>
      <c r="I36" s="124">
        <v>100000</v>
      </c>
      <c r="J36" s="147">
        <v>100000</v>
      </c>
      <c r="K36" s="124">
        <v>100000</v>
      </c>
      <c r="L36" s="1"/>
    </row>
    <row r="37" spans="1:12" ht="17.100000000000001" customHeight="1">
      <c r="A37" s="28" t="s">
        <v>65</v>
      </c>
      <c r="B37" s="13" t="s">
        <v>66</v>
      </c>
      <c r="C37" s="8">
        <v>137500</v>
      </c>
      <c r="D37" s="8">
        <v>0</v>
      </c>
      <c r="E37" s="8">
        <v>0</v>
      </c>
      <c r="F37" s="8">
        <v>0</v>
      </c>
      <c r="G37" s="8">
        <v>0</v>
      </c>
      <c r="H37" s="67">
        <v>0</v>
      </c>
      <c r="I37" s="124">
        <v>100000</v>
      </c>
      <c r="J37" s="147">
        <v>100000</v>
      </c>
      <c r="K37" s="124">
        <v>100000</v>
      </c>
      <c r="L37" s="1"/>
    </row>
    <row r="38" spans="1:12" ht="17.100000000000001" customHeight="1">
      <c r="A38" s="28" t="s">
        <v>67</v>
      </c>
      <c r="B38" s="13" t="s">
        <v>68</v>
      </c>
      <c r="C38" s="8">
        <v>59375</v>
      </c>
      <c r="D38" s="8">
        <v>0</v>
      </c>
      <c r="E38" s="8">
        <v>0</v>
      </c>
      <c r="F38" s="8">
        <v>0</v>
      </c>
      <c r="G38" s="8">
        <v>0</v>
      </c>
      <c r="H38" s="67">
        <v>0</v>
      </c>
      <c r="I38" s="124">
        <v>50000</v>
      </c>
      <c r="J38" s="147">
        <v>50000</v>
      </c>
      <c r="K38" s="124">
        <v>50000</v>
      </c>
      <c r="L38" s="1"/>
    </row>
    <row r="39" spans="1:12" ht="17.100000000000001" customHeight="1">
      <c r="A39" s="27" t="s">
        <v>27</v>
      </c>
      <c r="B39" s="12" t="s">
        <v>28</v>
      </c>
      <c r="C39" s="7">
        <v>16968250</v>
      </c>
      <c r="D39" s="7">
        <v>0</v>
      </c>
      <c r="E39" s="7">
        <v>0</v>
      </c>
      <c r="F39" s="7">
        <v>0</v>
      </c>
      <c r="G39" s="7">
        <v>0</v>
      </c>
      <c r="H39" s="66">
        <v>0</v>
      </c>
      <c r="I39" s="125">
        <f>SUM(I40:I47)</f>
        <v>13900000</v>
      </c>
      <c r="J39" s="145">
        <f t="shared" ref="J39:K39" si="18">SUM(J40:J47)</f>
        <v>14585036</v>
      </c>
      <c r="K39" s="125">
        <f t="shared" si="18"/>
        <v>14735036</v>
      </c>
      <c r="L39" s="1"/>
    </row>
    <row r="40" spans="1:12" ht="17.100000000000001" customHeight="1">
      <c r="A40" s="28" t="s">
        <v>69</v>
      </c>
      <c r="B40" s="13" t="s">
        <v>70</v>
      </c>
      <c r="C40" s="8">
        <v>1806000</v>
      </c>
      <c r="D40" s="8">
        <v>0</v>
      </c>
      <c r="E40" s="8">
        <v>0</v>
      </c>
      <c r="F40" s="8">
        <v>0</v>
      </c>
      <c r="G40" s="8">
        <v>0</v>
      </c>
      <c r="H40" s="67">
        <v>0</v>
      </c>
      <c r="I40" s="124">
        <v>1100000</v>
      </c>
      <c r="J40" s="147">
        <v>1100000</v>
      </c>
      <c r="K40" s="124">
        <v>1100000</v>
      </c>
      <c r="L40" s="1"/>
    </row>
    <row r="41" spans="1:12" ht="17.100000000000001" customHeight="1">
      <c r="A41" s="28" t="s">
        <v>71</v>
      </c>
      <c r="B41" s="13" t="s">
        <v>72</v>
      </c>
      <c r="C41" s="8">
        <v>300000</v>
      </c>
      <c r="D41" s="8">
        <v>0</v>
      </c>
      <c r="E41" s="8">
        <v>0</v>
      </c>
      <c r="F41" s="8">
        <v>0</v>
      </c>
      <c r="G41" s="8">
        <v>0</v>
      </c>
      <c r="H41" s="67">
        <v>0</v>
      </c>
      <c r="I41" s="124">
        <v>350000</v>
      </c>
      <c r="J41" s="147">
        <v>350000</v>
      </c>
      <c r="K41" s="124">
        <v>350000</v>
      </c>
      <c r="L41" s="1"/>
    </row>
    <row r="42" spans="1:12" ht="17.100000000000001" customHeight="1">
      <c r="A42" s="28" t="s">
        <v>29</v>
      </c>
      <c r="B42" s="13" t="s">
        <v>30</v>
      </c>
      <c r="C42" s="8">
        <v>448500</v>
      </c>
      <c r="D42" s="8">
        <v>0</v>
      </c>
      <c r="E42" s="8">
        <v>0</v>
      </c>
      <c r="F42" s="8">
        <v>0</v>
      </c>
      <c r="G42" s="8">
        <v>0</v>
      </c>
      <c r="H42" s="67">
        <v>0</v>
      </c>
      <c r="I42" s="124">
        <v>200000</v>
      </c>
      <c r="J42" s="147">
        <v>200000</v>
      </c>
      <c r="K42" s="124">
        <v>200000</v>
      </c>
      <c r="L42" s="1"/>
    </row>
    <row r="43" spans="1:12" ht="17.100000000000001" customHeight="1">
      <c r="A43" s="28" t="s">
        <v>73</v>
      </c>
      <c r="B43" s="13" t="s">
        <v>74</v>
      </c>
      <c r="C43" s="8">
        <v>989000</v>
      </c>
      <c r="D43" s="8">
        <v>0</v>
      </c>
      <c r="E43" s="8">
        <v>0</v>
      </c>
      <c r="F43" s="8">
        <v>0</v>
      </c>
      <c r="G43" s="8">
        <v>0</v>
      </c>
      <c r="H43" s="67">
        <v>0</v>
      </c>
      <c r="I43" s="124">
        <v>1400000</v>
      </c>
      <c r="J43" s="147">
        <v>1400000</v>
      </c>
      <c r="K43" s="124">
        <v>1400000</v>
      </c>
      <c r="L43" s="1"/>
    </row>
    <row r="44" spans="1:12" ht="17.100000000000001" customHeight="1">
      <c r="A44" s="28" t="s">
        <v>75</v>
      </c>
      <c r="B44" s="13" t="s">
        <v>76</v>
      </c>
      <c r="C44" s="8">
        <v>10300000</v>
      </c>
      <c r="D44" s="8">
        <v>0</v>
      </c>
      <c r="E44" s="8">
        <v>0</v>
      </c>
      <c r="F44" s="8">
        <v>0</v>
      </c>
      <c r="G44" s="8">
        <v>0</v>
      </c>
      <c r="H44" s="67">
        <v>0</v>
      </c>
      <c r="I44" s="114">
        <v>9000000</v>
      </c>
      <c r="J44" s="124">
        <v>9835036</v>
      </c>
      <c r="K44" s="123">
        <v>9835036</v>
      </c>
      <c r="L44" s="1"/>
    </row>
    <row r="45" spans="1:12" ht="17.100000000000001" customHeight="1">
      <c r="A45" s="28" t="s">
        <v>77</v>
      </c>
      <c r="B45" s="13" t="s">
        <v>78</v>
      </c>
      <c r="C45" s="8">
        <v>350000</v>
      </c>
      <c r="D45" s="8">
        <v>0</v>
      </c>
      <c r="E45" s="8">
        <v>0</v>
      </c>
      <c r="F45" s="8">
        <v>0</v>
      </c>
      <c r="G45" s="8">
        <v>0</v>
      </c>
      <c r="H45" s="67">
        <v>0</v>
      </c>
      <c r="I45" s="114">
        <v>250000</v>
      </c>
      <c r="J45" s="124">
        <v>100000</v>
      </c>
      <c r="K45" s="124">
        <v>250000</v>
      </c>
      <c r="L45" s="1"/>
    </row>
    <row r="46" spans="1:12" ht="17.100000000000001" customHeight="1">
      <c r="A46" s="28" t="s">
        <v>31</v>
      </c>
      <c r="B46" s="13" t="s">
        <v>32</v>
      </c>
      <c r="C46" s="8">
        <v>1789750</v>
      </c>
      <c r="D46" s="8">
        <v>0</v>
      </c>
      <c r="E46" s="8">
        <v>0</v>
      </c>
      <c r="F46" s="8">
        <v>0</v>
      </c>
      <c r="G46" s="8">
        <v>0</v>
      </c>
      <c r="H46" s="67">
        <v>0</v>
      </c>
      <c r="I46" s="114">
        <v>400000</v>
      </c>
      <c r="J46" s="124">
        <v>400000</v>
      </c>
      <c r="K46" s="123">
        <v>400000</v>
      </c>
      <c r="L46" s="1"/>
    </row>
    <row r="47" spans="1:12" ht="17.100000000000001" customHeight="1">
      <c r="A47" s="28" t="s">
        <v>81</v>
      </c>
      <c r="B47" s="13" t="s">
        <v>82</v>
      </c>
      <c r="C47" s="8">
        <v>985000</v>
      </c>
      <c r="D47" s="8">
        <v>0</v>
      </c>
      <c r="E47" s="8">
        <v>0</v>
      </c>
      <c r="F47" s="8">
        <v>0</v>
      </c>
      <c r="G47" s="8">
        <v>0</v>
      </c>
      <c r="H47" s="67">
        <v>0</v>
      </c>
      <c r="I47" s="114">
        <v>1200000</v>
      </c>
      <c r="J47" s="124">
        <v>1200000</v>
      </c>
      <c r="K47" s="123">
        <v>1200000</v>
      </c>
      <c r="L47" s="1"/>
    </row>
    <row r="48" spans="1:12" ht="17.100000000000001" customHeight="1">
      <c r="A48" s="27" t="s">
        <v>33</v>
      </c>
      <c r="B48" s="12" t="s">
        <v>34</v>
      </c>
      <c r="C48" s="7">
        <v>145000</v>
      </c>
      <c r="D48" s="7">
        <v>0</v>
      </c>
      <c r="E48" s="7">
        <v>0</v>
      </c>
      <c r="F48" s="7">
        <v>18000</v>
      </c>
      <c r="G48" s="7">
        <v>0</v>
      </c>
      <c r="H48" s="66">
        <v>0</v>
      </c>
      <c r="I48" s="125">
        <f>SUM(I49)</f>
        <v>20000</v>
      </c>
      <c r="J48" s="145">
        <f t="shared" ref="J48:K48" si="19">SUM(J49)</f>
        <v>20000</v>
      </c>
      <c r="K48" s="125">
        <f t="shared" si="19"/>
        <v>20000</v>
      </c>
      <c r="L48" s="1"/>
    </row>
    <row r="49" spans="1:12" ht="17.100000000000001" customHeight="1">
      <c r="A49" s="28" t="s">
        <v>35</v>
      </c>
      <c r="B49" s="13" t="s">
        <v>34</v>
      </c>
      <c r="C49" s="8">
        <v>145000</v>
      </c>
      <c r="D49" s="8">
        <v>0</v>
      </c>
      <c r="E49" s="8">
        <v>0</v>
      </c>
      <c r="F49" s="8">
        <v>18000</v>
      </c>
      <c r="G49" s="8">
        <v>0</v>
      </c>
      <c r="H49" s="67">
        <v>0</v>
      </c>
      <c r="I49" s="124">
        <v>20000</v>
      </c>
      <c r="J49" s="147">
        <v>20000</v>
      </c>
      <c r="K49" s="147">
        <v>20000</v>
      </c>
      <c r="L49" s="1"/>
    </row>
    <row r="50" spans="1:12" ht="17.100000000000001" customHeight="1">
      <c r="A50" s="27" t="s">
        <v>36</v>
      </c>
      <c r="B50" s="12" t="s">
        <v>37</v>
      </c>
      <c r="C50" s="7">
        <v>647500</v>
      </c>
      <c r="D50" s="7">
        <v>0</v>
      </c>
      <c r="E50" s="7">
        <v>0</v>
      </c>
      <c r="F50" s="7">
        <v>-10750</v>
      </c>
      <c r="G50" s="7">
        <v>0</v>
      </c>
      <c r="H50" s="66">
        <v>0</v>
      </c>
      <c r="I50" s="125">
        <f>SUM(I51:I57)</f>
        <v>716000</v>
      </c>
      <c r="J50" s="145">
        <f t="shared" ref="J50:K50" si="20">SUM(J51:J57)</f>
        <v>716000</v>
      </c>
      <c r="K50" s="145">
        <f t="shared" si="20"/>
        <v>716000</v>
      </c>
      <c r="L50" s="1"/>
    </row>
    <row r="51" spans="1:12" ht="17.100000000000001" customHeight="1">
      <c r="A51" s="28" t="s">
        <v>83</v>
      </c>
      <c r="B51" s="13" t="s">
        <v>84</v>
      </c>
      <c r="C51" s="8">
        <v>45000</v>
      </c>
      <c r="D51" s="8">
        <v>0</v>
      </c>
      <c r="E51" s="8">
        <v>0</v>
      </c>
      <c r="F51" s="8">
        <v>0</v>
      </c>
      <c r="G51" s="8">
        <v>0</v>
      </c>
      <c r="H51" s="67">
        <v>0</v>
      </c>
      <c r="I51" s="114">
        <v>126000</v>
      </c>
      <c r="J51" s="124">
        <v>126000</v>
      </c>
      <c r="K51" s="147">
        <v>126000</v>
      </c>
      <c r="L51" s="1"/>
    </row>
    <row r="52" spans="1:12" ht="17.100000000000001" customHeight="1">
      <c r="A52" s="28" t="s">
        <v>85</v>
      </c>
      <c r="B52" s="13" t="s">
        <v>86</v>
      </c>
      <c r="C52" s="8">
        <v>215000</v>
      </c>
      <c r="D52" s="8">
        <v>0</v>
      </c>
      <c r="E52" s="8">
        <v>0</v>
      </c>
      <c r="F52" s="8">
        <v>-10750</v>
      </c>
      <c r="G52" s="8">
        <v>0</v>
      </c>
      <c r="H52" s="67">
        <v>0</v>
      </c>
      <c r="I52" s="114">
        <v>150000</v>
      </c>
      <c r="J52" s="116">
        <v>150000</v>
      </c>
      <c r="K52" s="123">
        <v>150000</v>
      </c>
      <c r="L52" s="1"/>
    </row>
    <row r="53" spans="1:12" ht="17.100000000000001" customHeight="1">
      <c r="A53" s="28" t="s">
        <v>38</v>
      </c>
      <c r="B53" s="13" t="s">
        <v>39</v>
      </c>
      <c r="C53" s="8">
        <v>95000</v>
      </c>
      <c r="D53" s="8">
        <v>0</v>
      </c>
      <c r="E53" s="8">
        <v>0</v>
      </c>
      <c r="F53" s="8">
        <v>0</v>
      </c>
      <c r="G53" s="8">
        <v>0</v>
      </c>
      <c r="H53" s="67">
        <v>0</v>
      </c>
      <c r="I53" s="114">
        <v>50000</v>
      </c>
      <c r="J53" s="116">
        <v>50000</v>
      </c>
      <c r="K53" s="124">
        <v>50000</v>
      </c>
      <c r="L53" s="1"/>
    </row>
    <row r="54" spans="1:12" ht="17.100000000000001" customHeight="1">
      <c r="A54" s="28" t="s">
        <v>87</v>
      </c>
      <c r="B54" s="13" t="s">
        <v>88</v>
      </c>
      <c r="C54" s="8">
        <v>47500</v>
      </c>
      <c r="D54" s="8">
        <v>0</v>
      </c>
      <c r="E54" s="8">
        <v>0</v>
      </c>
      <c r="F54" s="8">
        <v>0</v>
      </c>
      <c r="G54" s="8">
        <v>0</v>
      </c>
      <c r="H54" s="67">
        <v>0</v>
      </c>
      <c r="I54" s="114">
        <v>50000</v>
      </c>
      <c r="J54" s="116">
        <v>50000</v>
      </c>
      <c r="K54" s="124">
        <v>50000</v>
      </c>
      <c r="L54" s="1"/>
    </row>
    <row r="55" spans="1:12" ht="17.100000000000001" customHeight="1">
      <c r="A55" s="28" t="s">
        <v>89</v>
      </c>
      <c r="B55" s="13" t="s">
        <v>90</v>
      </c>
      <c r="C55" s="8">
        <v>195000</v>
      </c>
      <c r="D55" s="8">
        <v>0</v>
      </c>
      <c r="E55" s="8">
        <v>0</v>
      </c>
      <c r="F55" s="8">
        <v>0</v>
      </c>
      <c r="G55" s="8">
        <v>0</v>
      </c>
      <c r="H55" s="67">
        <v>0</v>
      </c>
      <c r="I55" s="114">
        <v>300000</v>
      </c>
      <c r="J55" s="116">
        <v>300000</v>
      </c>
      <c r="K55" s="123">
        <v>300000</v>
      </c>
      <c r="L55" s="1"/>
    </row>
    <row r="56" spans="1:12" ht="17.100000000000001" customHeight="1">
      <c r="A56" s="28" t="s">
        <v>138</v>
      </c>
      <c r="B56" s="13" t="s">
        <v>139</v>
      </c>
      <c r="C56" s="8"/>
      <c r="D56" s="8"/>
      <c r="E56" s="8"/>
      <c r="F56" s="8"/>
      <c r="G56" s="8"/>
      <c r="H56" s="67"/>
      <c r="I56" s="114">
        <v>30000</v>
      </c>
      <c r="J56" s="116">
        <v>30000</v>
      </c>
      <c r="K56" s="124">
        <v>30000</v>
      </c>
      <c r="L56" s="1"/>
    </row>
    <row r="57" spans="1:12" ht="17.100000000000001" customHeight="1">
      <c r="A57" s="28" t="s">
        <v>91</v>
      </c>
      <c r="B57" s="13" t="s">
        <v>37</v>
      </c>
      <c r="C57" s="8">
        <v>50000</v>
      </c>
      <c r="D57" s="8">
        <v>0</v>
      </c>
      <c r="E57" s="8">
        <v>0</v>
      </c>
      <c r="F57" s="8">
        <v>0</v>
      </c>
      <c r="G57" s="8">
        <v>0</v>
      </c>
      <c r="H57" s="67">
        <v>0</v>
      </c>
      <c r="I57" s="114">
        <v>10000</v>
      </c>
      <c r="J57" s="116">
        <v>10000</v>
      </c>
      <c r="K57" s="124">
        <v>10000</v>
      </c>
      <c r="L57" s="1"/>
    </row>
    <row r="58" spans="1:12" ht="17.100000000000001" customHeight="1">
      <c r="A58" s="98">
        <v>34</v>
      </c>
      <c r="B58" s="95" t="s">
        <v>159</v>
      </c>
      <c r="C58" s="99"/>
      <c r="D58" s="99"/>
      <c r="E58" s="99"/>
      <c r="F58" s="99"/>
      <c r="G58" s="99"/>
      <c r="H58" s="100"/>
      <c r="I58" s="122">
        <f>I59</f>
        <v>35000</v>
      </c>
      <c r="J58" s="122">
        <f t="shared" ref="J58:K58" si="21">J59</f>
        <v>90000</v>
      </c>
      <c r="K58" s="122">
        <f t="shared" si="21"/>
        <v>90000</v>
      </c>
      <c r="L58" s="1"/>
    </row>
    <row r="59" spans="1:12" ht="17.100000000000001" customHeight="1">
      <c r="A59" s="27" t="s">
        <v>92</v>
      </c>
      <c r="B59" s="12" t="s">
        <v>93</v>
      </c>
      <c r="C59" s="7">
        <v>20000</v>
      </c>
      <c r="D59" s="7">
        <v>0</v>
      </c>
      <c r="E59" s="7">
        <v>0</v>
      </c>
      <c r="F59" s="7">
        <v>0</v>
      </c>
      <c r="G59" s="7">
        <v>0</v>
      </c>
      <c r="H59" s="66">
        <v>0</v>
      </c>
      <c r="I59" s="125">
        <f>SUM(I60:I62)</f>
        <v>35000</v>
      </c>
      <c r="J59" s="125">
        <f t="shared" ref="J59:K59" si="22">SUM(J60:J62)</f>
        <v>90000</v>
      </c>
      <c r="K59" s="125">
        <f t="shared" si="22"/>
        <v>90000</v>
      </c>
      <c r="L59" s="1"/>
    </row>
    <row r="60" spans="1:12" ht="17.100000000000001" customHeight="1">
      <c r="A60" s="28" t="s">
        <v>94</v>
      </c>
      <c r="B60" s="13" t="s">
        <v>95</v>
      </c>
      <c r="C60" s="8">
        <v>10000</v>
      </c>
      <c r="D60" s="8">
        <v>0</v>
      </c>
      <c r="E60" s="8">
        <v>0</v>
      </c>
      <c r="F60" s="8">
        <v>0</v>
      </c>
      <c r="G60" s="8">
        <v>0</v>
      </c>
      <c r="H60" s="67">
        <v>0</v>
      </c>
      <c r="I60" s="124">
        <v>10000</v>
      </c>
      <c r="J60" s="124">
        <v>10000</v>
      </c>
      <c r="K60" s="124">
        <v>10000</v>
      </c>
      <c r="L60" s="1"/>
    </row>
    <row r="61" spans="1:12" ht="17.100000000000001" customHeight="1">
      <c r="A61" s="28" t="s">
        <v>96</v>
      </c>
      <c r="B61" s="13" t="s">
        <v>97</v>
      </c>
      <c r="C61" s="8">
        <v>10000</v>
      </c>
      <c r="D61" s="8">
        <v>0</v>
      </c>
      <c r="E61" s="8">
        <v>0</v>
      </c>
      <c r="F61" s="8">
        <v>0</v>
      </c>
      <c r="G61" s="8">
        <v>0</v>
      </c>
      <c r="H61" s="67">
        <v>0</v>
      </c>
      <c r="I61" s="124">
        <v>10000</v>
      </c>
      <c r="J61" s="124">
        <v>10000</v>
      </c>
      <c r="K61" s="124">
        <v>10000</v>
      </c>
      <c r="L61" s="1"/>
    </row>
    <row r="62" spans="1:12" ht="17.100000000000001" customHeight="1">
      <c r="A62" s="28" t="s">
        <v>98</v>
      </c>
      <c r="B62" s="13" t="s">
        <v>99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67">
        <v>0</v>
      </c>
      <c r="I62" s="124">
        <v>15000</v>
      </c>
      <c r="J62" s="124">
        <v>70000</v>
      </c>
      <c r="K62" s="123">
        <v>70000</v>
      </c>
      <c r="L62" s="1"/>
    </row>
    <row r="63" spans="1:12" ht="17.100000000000001" customHeight="1">
      <c r="A63" s="98">
        <v>37</v>
      </c>
      <c r="B63" s="95" t="s">
        <v>158</v>
      </c>
      <c r="C63" s="99"/>
      <c r="D63" s="99"/>
      <c r="E63" s="99"/>
      <c r="F63" s="99"/>
      <c r="G63" s="99"/>
      <c r="H63" s="100"/>
      <c r="I63" s="122">
        <f>I64</f>
        <v>100000</v>
      </c>
      <c r="J63" s="122">
        <f t="shared" ref="J63:K63" si="23">J64</f>
        <v>100000</v>
      </c>
      <c r="K63" s="122">
        <f t="shared" si="23"/>
        <v>100000</v>
      </c>
      <c r="L63" s="1"/>
    </row>
    <row r="64" spans="1:12" ht="17.100000000000001" customHeight="1">
      <c r="A64" s="27" t="s">
        <v>120</v>
      </c>
      <c r="B64" s="12" t="s">
        <v>121</v>
      </c>
      <c r="C64" s="7">
        <v>280250</v>
      </c>
      <c r="D64" s="7">
        <v>0</v>
      </c>
      <c r="E64" s="7">
        <v>0</v>
      </c>
      <c r="F64" s="7">
        <v>0</v>
      </c>
      <c r="G64" s="7">
        <v>0</v>
      </c>
      <c r="H64" s="66">
        <v>0</v>
      </c>
      <c r="I64" s="125">
        <f>SUM(I65)</f>
        <v>100000</v>
      </c>
      <c r="J64" s="125">
        <f t="shared" ref="J64:K64" si="24">SUM(J65)</f>
        <v>100000</v>
      </c>
      <c r="K64" s="125">
        <f t="shared" si="24"/>
        <v>100000</v>
      </c>
      <c r="L64" s="1"/>
    </row>
    <row r="65" spans="1:13" ht="17.100000000000001" customHeight="1">
      <c r="A65" s="28" t="s">
        <v>122</v>
      </c>
      <c r="B65" s="13" t="s">
        <v>123</v>
      </c>
      <c r="C65" s="8">
        <v>280250</v>
      </c>
      <c r="D65" s="8">
        <v>0</v>
      </c>
      <c r="E65" s="8">
        <v>0</v>
      </c>
      <c r="F65" s="8">
        <v>0</v>
      </c>
      <c r="G65" s="8">
        <v>0</v>
      </c>
      <c r="H65" s="67">
        <v>0</v>
      </c>
      <c r="I65" s="124">
        <v>100000</v>
      </c>
      <c r="J65" s="124">
        <v>100000</v>
      </c>
      <c r="K65" s="124">
        <v>100000</v>
      </c>
      <c r="L65" s="1"/>
    </row>
    <row r="66" spans="1:13" ht="17.100000000000001" customHeight="1">
      <c r="A66" s="98">
        <v>42</v>
      </c>
      <c r="B66" s="95" t="s">
        <v>157</v>
      </c>
      <c r="C66" s="99"/>
      <c r="D66" s="99"/>
      <c r="E66" s="99"/>
      <c r="F66" s="99"/>
      <c r="G66" s="99"/>
      <c r="H66" s="100"/>
      <c r="I66" s="122">
        <f t="shared" ref="I66:K66" si="25">I67</f>
        <v>200000</v>
      </c>
      <c r="J66" s="122">
        <f t="shared" si="25"/>
        <v>100000</v>
      </c>
      <c r="K66" s="122">
        <f t="shared" si="25"/>
        <v>100000</v>
      </c>
      <c r="L66" s="1"/>
    </row>
    <row r="67" spans="1:13" ht="17.100000000000001" customHeight="1">
      <c r="A67" s="27" t="s">
        <v>100</v>
      </c>
      <c r="B67" s="12" t="s">
        <v>101</v>
      </c>
      <c r="C67" s="7">
        <v>45000</v>
      </c>
      <c r="D67" s="7">
        <v>0</v>
      </c>
      <c r="E67" s="7">
        <v>0</v>
      </c>
      <c r="F67" s="7">
        <v>0</v>
      </c>
      <c r="G67" s="7">
        <v>0</v>
      </c>
      <c r="H67" s="66">
        <v>0</v>
      </c>
      <c r="I67" s="125">
        <f>SUM(I68)</f>
        <v>200000</v>
      </c>
      <c r="J67" s="125">
        <f t="shared" ref="J67:K67" si="26">SUM(J68)</f>
        <v>100000</v>
      </c>
      <c r="K67" s="125">
        <f t="shared" si="26"/>
        <v>100000</v>
      </c>
      <c r="L67" s="1"/>
    </row>
    <row r="68" spans="1:13" ht="17.100000000000001" customHeight="1">
      <c r="A68" s="28" t="s">
        <v>102</v>
      </c>
      <c r="B68" s="13" t="s">
        <v>103</v>
      </c>
      <c r="C68" s="8">
        <v>45000</v>
      </c>
      <c r="D68" s="8">
        <v>0</v>
      </c>
      <c r="E68" s="8">
        <v>0</v>
      </c>
      <c r="F68" s="8">
        <v>0</v>
      </c>
      <c r="G68" s="8">
        <v>0</v>
      </c>
      <c r="H68" s="67">
        <v>0</v>
      </c>
      <c r="I68" s="124">
        <v>200000</v>
      </c>
      <c r="J68" s="124">
        <v>100000</v>
      </c>
      <c r="K68" s="124">
        <v>100000</v>
      </c>
      <c r="L68" s="1"/>
    </row>
    <row r="69" spans="1:13" ht="17.100000000000001" customHeight="1">
      <c r="A69" s="26" t="s">
        <v>10</v>
      </c>
      <c r="B69" s="9" t="s">
        <v>11</v>
      </c>
      <c r="C69" s="11">
        <v>260000</v>
      </c>
      <c r="D69" s="11">
        <v>0</v>
      </c>
      <c r="E69" s="11">
        <v>0</v>
      </c>
      <c r="F69" s="11">
        <v>0</v>
      </c>
      <c r="G69" s="11">
        <v>0</v>
      </c>
      <c r="H69" s="65">
        <v>0</v>
      </c>
      <c r="I69" s="118">
        <f>I70</f>
        <v>300000</v>
      </c>
      <c r="J69" s="118">
        <f t="shared" ref="J69:K69" si="27">J70</f>
        <v>300000</v>
      </c>
      <c r="K69" s="118">
        <f t="shared" si="27"/>
        <v>300000</v>
      </c>
      <c r="L69" s="1"/>
    </row>
    <row r="70" spans="1:13" ht="17.100000000000001" customHeight="1">
      <c r="A70" s="27" t="s">
        <v>23</v>
      </c>
      <c r="B70" s="12" t="s">
        <v>24</v>
      </c>
      <c r="C70" s="7">
        <v>260000</v>
      </c>
      <c r="D70" s="7">
        <v>0</v>
      </c>
      <c r="E70" s="7">
        <v>0</v>
      </c>
      <c r="F70" s="7">
        <v>0</v>
      </c>
      <c r="G70" s="7">
        <v>0</v>
      </c>
      <c r="H70" s="66">
        <v>0</v>
      </c>
      <c r="I70" s="125">
        <f>SUM(I71)</f>
        <v>300000</v>
      </c>
      <c r="J70" s="125">
        <f t="shared" ref="J70:K70" si="28">SUM(J71)</f>
        <v>300000</v>
      </c>
      <c r="K70" s="125">
        <f t="shared" si="28"/>
        <v>300000</v>
      </c>
      <c r="L70" s="1"/>
    </row>
    <row r="71" spans="1:13" ht="17.100000000000001" customHeight="1">
      <c r="A71" s="28" t="s">
        <v>107</v>
      </c>
      <c r="B71" s="13" t="s">
        <v>108</v>
      </c>
      <c r="C71" s="8">
        <v>260000</v>
      </c>
      <c r="D71" s="8">
        <v>0</v>
      </c>
      <c r="E71" s="8">
        <v>0</v>
      </c>
      <c r="F71" s="8">
        <v>0</v>
      </c>
      <c r="G71" s="8">
        <v>0</v>
      </c>
      <c r="H71" s="67">
        <v>0</v>
      </c>
      <c r="I71" s="124">
        <v>300000</v>
      </c>
      <c r="J71" s="124">
        <v>300000</v>
      </c>
      <c r="K71" s="124">
        <v>300000</v>
      </c>
      <c r="L71" s="1"/>
    </row>
    <row r="72" spans="1:13" ht="17.100000000000001" customHeight="1">
      <c r="A72" s="26" t="s">
        <v>12</v>
      </c>
      <c r="B72" s="9" t="s">
        <v>13</v>
      </c>
      <c r="C72" s="11"/>
      <c r="D72" s="11">
        <v>0</v>
      </c>
      <c r="E72" s="11">
        <v>0</v>
      </c>
      <c r="F72" s="11">
        <v>0</v>
      </c>
      <c r="G72" s="11">
        <v>0</v>
      </c>
      <c r="H72" s="65">
        <v>0</v>
      </c>
      <c r="I72" s="118">
        <f>SUM(I73:I77)</f>
        <v>160000</v>
      </c>
      <c r="J72" s="118">
        <f t="shared" ref="J72:K72" si="29">SUM(J73:J77)</f>
        <v>160000</v>
      </c>
      <c r="K72" s="118">
        <f t="shared" si="29"/>
        <v>160000</v>
      </c>
      <c r="L72" s="1"/>
    </row>
    <row r="73" spans="1:13" ht="17.100000000000001" customHeight="1">
      <c r="A73" s="52" t="s">
        <v>21</v>
      </c>
      <c r="B73" s="53" t="s">
        <v>22</v>
      </c>
      <c r="C73" s="54"/>
      <c r="D73" s="54">
        <v>0</v>
      </c>
      <c r="E73" s="54">
        <v>0</v>
      </c>
      <c r="F73" s="54">
        <v>0</v>
      </c>
      <c r="G73" s="54">
        <v>0</v>
      </c>
      <c r="H73" s="68">
        <v>0</v>
      </c>
      <c r="I73" s="124">
        <v>160000</v>
      </c>
      <c r="J73" s="124">
        <v>160000</v>
      </c>
      <c r="K73" s="124">
        <v>160000</v>
      </c>
      <c r="L73" s="1"/>
    </row>
    <row r="74" spans="1:13" ht="17.100000000000001" customHeight="1">
      <c r="A74" s="58">
        <v>3233</v>
      </c>
      <c r="B74" s="13" t="s">
        <v>30</v>
      </c>
      <c r="C74" s="8"/>
      <c r="D74" s="8"/>
      <c r="E74" s="8"/>
      <c r="F74" s="8"/>
      <c r="G74" s="8"/>
      <c r="H74" s="67"/>
      <c r="I74" s="124"/>
      <c r="J74" s="124"/>
      <c r="K74" s="124"/>
      <c r="L74" s="1"/>
    </row>
    <row r="75" spans="1:13" ht="17.100000000000001" customHeight="1">
      <c r="A75" s="58">
        <v>3235</v>
      </c>
      <c r="B75" s="13" t="s">
        <v>76</v>
      </c>
      <c r="C75" s="8"/>
      <c r="D75" s="8"/>
      <c r="E75" s="8"/>
      <c r="F75" s="8"/>
      <c r="G75" s="8"/>
      <c r="H75" s="67"/>
      <c r="I75" s="124"/>
      <c r="J75" s="124"/>
      <c r="K75" s="124"/>
      <c r="L75" s="1"/>
    </row>
    <row r="76" spans="1:13" ht="17.100000000000001" customHeight="1">
      <c r="A76" s="58">
        <v>3293</v>
      </c>
      <c r="B76" s="13" t="s">
        <v>39</v>
      </c>
      <c r="C76" s="8"/>
      <c r="D76" s="8"/>
      <c r="E76" s="8"/>
      <c r="F76" s="8"/>
      <c r="G76" s="8"/>
      <c r="H76" s="67"/>
      <c r="I76" s="124"/>
      <c r="J76" s="114"/>
      <c r="K76" s="124"/>
      <c r="L76" s="1"/>
    </row>
    <row r="77" spans="1:13" ht="17.100000000000001" customHeight="1">
      <c r="A77" s="58">
        <v>3299</v>
      </c>
      <c r="B77" s="13" t="s">
        <v>37</v>
      </c>
      <c r="C77" s="8"/>
      <c r="D77" s="8"/>
      <c r="E77" s="8"/>
      <c r="F77" s="8"/>
      <c r="G77" s="8"/>
      <c r="H77" s="67"/>
      <c r="I77" s="124"/>
      <c r="J77" s="114"/>
      <c r="K77" s="124"/>
      <c r="L77" s="1"/>
    </row>
    <row r="78" spans="1:13" ht="17.100000000000001" customHeight="1">
      <c r="A78" s="55" t="s">
        <v>129</v>
      </c>
      <c r="B78" s="56" t="s">
        <v>109</v>
      </c>
      <c r="C78" s="57">
        <v>23814750</v>
      </c>
      <c r="D78" s="57">
        <v>0</v>
      </c>
      <c r="E78" s="57">
        <v>0</v>
      </c>
      <c r="F78" s="57">
        <v>-6250</v>
      </c>
      <c r="G78" s="57">
        <v>0</v>
      </c>
      <c r="H78" s="69">
        <v>0</v>
      </c>
      <c r="I78" s="121">
        <f>I79</f>
        <v>23765150</v>
      </c>
      <c r="J78" s="142">
        <f t="shared" ref="J78:K78" si="30">J79</f>
        <v>21508541</v>
      </c>
      <c r="K78" s="142">
        <f t="shared" si="30"/>
        <v>21755837</v>
      </c>
      <c r="L78" s="1"/>
    </row>
    <row r="79" spans="1:13" ht="17.100000000000001" customHeight="1">
      <c r="A79" s="26" t="s">
        <v>8</v>
      </c>
      <c r="B79" s="9" t="s">
        <v>9</v>
      </c>
      <c r="C79" s="11">
        <v>23814750</v>
      </c>
      <c r="D79" s="11">
        <v>0</v>
      </c>
      <c r="E79" s="11">
        <v>0</v>
      </c>
      <c r="F79" s="11">
        <v>-6250</v>
      </c>
      <c r="G79" s="11">
        <v>0</v>
      </c>
      <c r="H79" s="65">
        <v>0</v>
      </c>
      <c r="I79" s="118">
        <f>I81+I86+I89+I92+I96</f>
        <v>23765150</v>
      </c>
      <c r="J79" s="143">
        <f t="shared" ref="J79:K79" si="31">J81+J86+J89+J92+J96</f>
        <v>21508541</v>
      </c>
      <c r="K79" s="143">
        <f t="shared" si="31"/>
        <v>21755837</v>
      </c>
      <c r="L79" s="1"/>
    </row>
    <row r="80" spans="1:13" ht="17.100000000000001" customHeight="1">
      <c r="A80" s="94" t="s">
        <v>162</v>
      </c>
      <c r="B80" s="95" t="s">
        <v>160</v>
      </c>
      <c r="C80" s="96"/>
      <c r="D80" s="96"/>
      <c r="E80" s="96"/>
      <c r="F80" s="96"/>
      <c r="G80" s="96"/>
      <c r="H80" s="97"/>
      <c r="I80" s="122">
        <f>I81+I86</f>
        <v>16460500</v>
      </c>
      <c r="J80" s="144">
        <f t="shared" ref="J80:K80" si="32">J81+J86</f>
        <v>20244641</v>
      </c>
      <c r="K80" s="144">
        <f t="shared" si="32"/>
        <v>20138187</v>
      </c>
      <c r="L80" s="1"/>
      <c r="M80" s="6"/>
    </row>
    <row r="81" spans="1:12" ht="17.100000000000001" customHeight="1">
      <c r="A81" s="27" t="s">
        <v>27</v>
      </c>
      <c r="B81" s="12" t="s">
        <v>28</v>
      </c>
      <c r="C81" s="7">
        <v>22119950</v>
      </c>
      <c r="D81" s="7">
        <v>0</v>
      </c>
      <c r="E81" s="7">
        <v>0</v>
      </c>
      <c r="F81" s="7">
        <v>0</v>
      </c>
      <c r="G81" s="7">
        <v>0</v>
      </c>
      <c r="H81" s="66">
        <v>0</v>
      </c>
      <c r="I81" s="125">
        <f>SUM(I82:I85)</f>
        <v>16398000</v>
      </c>
      <c r="J81" s="145">
        <f t="shared" ref="J81:K81" si="33">SUM(J82:J85)</f>
        <v>20182141</v>
      </c>
      <c r="K81" s="145">
        <f t="shared" si="33"/>
        <v>20075687</v>
      </c>
      <c r="L81" s="1"/>
    </row>
    <row r="82" spans="1:12" ht="17.100000000000001" customHeight="1">
      <c r="A82" s="28" t="s">
        <v>71</v>
      </c>
      <c r="B82" s="13" t="s">
        <v>72</v>
      </c>
      <c r="C82" s="8">
        <v>9739900</v>
      </c>
      <c r="D82" s="8">
        <v>0</v>
      </c>
      <c r="E82" s="8">
        <v>0</v>
      </c>
      <c r="F82" s="8">
        <v>0</v>
      </c>
      <c r="G82" s="8">
        <v>0</v>
      </c>
      <c r="H82" s="67">
        <v>0</v>
      </c>
      <c r="I82" s="124">
        <v>7108000</v>
      </c>
      <c r="J82" s="147">
        <v>8916891</v>
      </c>
      <c r="K82" s="146">
        <v>7691410</v>
      </c>
      <c r="L82" s="1"/>
    </row>
    <row r="83" spans="1:12" ht="17.100000000000001" customHeight="1">
      <c r="A83" s="28" t="s">
        <v>75</v>
      </c>
      <c r="B83" s="13" t="s">
        <v>76</v>
      </c>
      <c r="C83" s="8">
        <v>2030800</v>
      </c>
      <c r="D83" s="8">
        <v>0</v>
      </c>
      <c r="E83" s="8">
        <v>0</v>
      </c>
      <c r="F83" s="8">
        <v>0</v>
      </c>
      <c r="G83" s="8">
        <v>0</v>
      </c>
      <c r="H83" s="67">
        <v>0</v>
      </c>
      <c r="I83" s="124">
        <v>2860000</v>
      </c>
      <c r="J83" s="147">
        <v>2960250</v>
      </c>
      <c r="K83" s="146">
        <v>2960250</v>
      </c>
      <c r="L83" s="1"/>
    </row>
    <row r="84" spans="1:12" ht="17.100000000000001" customHeight="1">
      <c r="A84" s="28" t="s">
        <v>31</v>
      </c>
      <c r="B84" s="13" t="s">
        <v>32</v>
      </c>
      <c r="C84" s="8">
        <v>337500</v>
      </c>
      <c r="D84" s="8">
        <v>0</v>
      </c>
      <c r="E84" s="8">
        <v>0</v>
      </c>
      <c r="F84" s="8">
        <v>0</v>
      </c>
      <c r="G84" s="8">
        <v>0</v>
      </c>
      <c r="H84" s="67">
        <v>0</v>
      </c>
      <c r="I84" s="124">
        <v>105000</v>
      </c>
      <c r="J84" s="147">
        <v>155000</v>
      </c>
      <c r="K84" s="146">
        <v>155000</v>
      </c>
      <c r="L84" s="1"/>
    </row>
    <row r="85" spans="1:12" ht="17.100000000000001" customHeight="1">
      <c r="A85" s="28" t="s">
        <v>79</v>
      </c>
      <c r="B85" s="13" t="s">
        <v>80</v>
      </c>
      <c r="C85" s="8">
        <v>10011750</v>
      </c>
      <c r="D85" s="8">
        <v>0</v>
      </c>
      <c r="E85" s="8">
        <v>0</v>
      </c>
      <c r="F85" s="8">
        <v>0</v>
      </c>
      <c r="G85" s="8">
        <v>0</v>
      </c>
      <c r="H85" s="67">
        <v>0</v>
      </c>
      <c r="I85" s="124">
        <v>6325000</v>
      </c>
      <c r="J85" s="147">
        <f>8775000-625000</f>
        <v>8150000</v>
      </c>
      <c r="K85" s="146">
        <v>9269027</v>
      </c>
      <c r="L85" s="1"/>
    </row>
    <row r="86" spans="1:12" ht="17.100000000000001" customHeight="1">
      <c r="A86" s="27" t="s">
        <v>36</v>
      </c>
      <c r="B86" s="12" t="s">
        <v>37</v>
      </c>
      <c r="C86" s="7">
        <v>125000</v>
      </c>
      <c r="D86" s="7">
        <v>0</v>
      </c>
      <c r="E86" s="7">
        <v>0</v>
      </c>
      <c r="F86" s="7">
        <v>-6250</v>
      </c>
      <c r="G86" s="7">
        <v>0</v>
      </c>
      <c r="H86" s="66">
        <v>0</v>
      </c>
      <c r="I86" s="125">
        <f>SUM(I87)</f>
        <v>62500</v>
      </c>
      <c r="J86" s="145">
        <f t="shared" ref="J86:K86" si="34">SUM(J87)</f>
        <v>62500</v>
      </c>
      <c r="K86" s="125">
        <f t="shared" si="34"/>
        <v>62500</v>
      </c>
      <c r="L86" s="1"/>
    </row>
    <row r="87" spans="1:12" ht="17.100000000000001" customHeight="1">
      <c r="A87" s="28" t="s">
        <v>89</v>
      </c>
      <c r="B87" s="13" t="s">
        <v>90</v>
      </c>
      <c r="C87" s="8">
        <v>125000</v>
      </c>
      <c r="D87" s="8">
        <v>0</v>
      </c>
      <c r="E87" s="8">
        <v>0</v>
      </c>
      <c r="F87" s="8">
        <v>-6250</v>
      </c>
      <c r="G87" s="8">
        <v>0</v>
      </c>
      <c r="H87" s="67">
        <v>0</v>
      </c>
      <c r="I87" s="124">
        <v>62500</v>
      </c>
      <c r="J87" s="147">
        <v>62500</v>
      </c>
      <c r="K87" s="124">
        <v>62500</v>
      </c>
      <c r="L87" s="1"/>
    </row>
    <row r="88" spans="1:12" ht="17.100000000000001" customHeight="1">
      <c r="A88" s="98">
        <v>41</v>
      </c>
      <c r="B88" s="95" t="s">
        <v>163</v>
      </c>
      <c r="C88" s="99"/>
      <c r="D88" s="99"/>
      <c r="E88" s="99"/>
      <c r="F88" s="99"/>
      <c r="G88" s="99"/>
      <c r="H88" s="100"/>
      <c r="I88" s="122">
        <f>I89</f>
        <v>91000</v>
      </c>
      <c r="J88" s="144">
        <f t="shared" ref="J88:K88" si="35">J89</f>
        <v>12500</v>
      </c>
      <c r="K88" s="122">
        <f t="shared" si="35"/>
        <v>12500</v>
      </c>
      <c r="L88" s="1"/>
    </row>
    <row r="89" spans="1:12" ht="17.100000000000001" customHeight="1">
      <c r="A89" s="27" t="s">
        <v>110</v>
      </c>
      <c r="B89" s="12" t="s">
        <v>111</v>
      </c>
      <c r="C89" s="7">
        <v>369175</v>
      </c>
      <c r="D89" s="7">
        <v>0</v>
      </c>
      <c r="E89" s="7">
        <v>0</v>
      </c>
      <c r="F89" s="7">
        <v>0</v>
      </c>
      <c r="G89" s="7">
        <v>0</v>
      </c>
      <c r="H89" s="66">
        <v>0</v>
      </c>
      <c r="I89" s="125">
        <f>SUM(I90)</f>
        <v>91000</v>
      </c>
      <c r="J89" s="145">
        <f t="shared" ref="J89:K89" si="36">SUM(J90)</f>
        <v>12500</v>
      </c>
      <c r="K89" s="125">
        <f t="shared" si="36"/>
        <v>12500</v>
      </c>
      <c r="L89" s="1"/>
    </row>
    <row r="90" spans="1:12" ht="17.100000000000001" customHeight="1">
      <c r="A90" s="28" t="s">
        <v>112</v>
      </c>
      <c r="B90" s="13" t="s">
        <v>113</v>
      </c>
      <c r="C90" s="8">
        <v>369175</v>
      </c>
      <c r="D90" s="8">
        <v>0</v>
      </c>
      <c r="E90" s="8">
        <v>0</v>
      </c>
      <c r="F90" s="8">
        <v>0</v>
      </c>
      <c r="G90" s="8">
        <v>0</v>
      </c>
      <c r="H90" s="67">
        <v>0</v>
      </c>
      <c r="I90" s="124">
        <v>91000</v>
      </c>
      <c r="J90" s="147">
        <v>12500</v>
      </c>
      <c r="K90" s="123">
        <v>12500</v>
      </c>
      <c r="L90" s="1"/>
    </row>
    <row r="91" spans="1:12" ht="17.100000000000001" customHeight="1">
      <c r="A91" s="98">
        <v>42</v>
      </c>
      <c r="B91" s="95" t="s">
        <v>157</v>
      </c>
      <c r="C91" s="99"/>
      <c r="D91" s="99"/>
      <c r="E91" s="99"/>
      <c r="F91" s="99"/>
      <c r="G91" s="99"/>
      <c r="H91" s="100"/>
      <c r="I91" s="122">
        <f>I92+I96</f>
        <v>7213650</v>
      </c>
      <c r="J91" s="144">
        <f t="shared" ref="J91:K91" si="37">J92+J96</f>
        <v>1251400</v>
      </c>
      <c r="K91" s="122">
        <f t="shared" si="37"/>
        <v>1605150</v>
      </c>
      <c r="L91" s="1"/>
    </row>
    <row r="92" spans="1:12" ht="17.100000000000001" customHeight="1">
      <c r="A92" s="27" t="s">
        <v>100</v>
      </c>
      <c r="B92" s="12" t="s">
        <v>101</v>
      </c>
      <c r="C92" s="7">
        <v>1183875</v>
      </c>
      <c r="D92" s="7">
        <v>0</v>
      </c>
      <c r="E92" s="7">
        <v>0</v>
      </c>
      <c r="F92" s="7">
        <v>0</v>
      </c>
      <c r="G92" s="7">
        <v>0</v>
      </c>
      <c r="H92" s="66">
        <v>0</v>
      </c>
      <c r="I92" s="125">
        <f>SUM(I93:I95)</f>
        <v>5953650</v>
      </c>
      <c r="J92" s="145">
        <f t="shared" ref="J92:K92" si="38">SUM(J93:J95)</f>
        <v>1251400</v>
      </c>
      <c r="K92" s="125">
        <f t="shared" si="38"/>
        <v>1605150</v>
      </c>
      <c r="L92" s="1"/>
    </row>
    <row r="93" spans="1:12" ht="17.100000000000001" customHeight="1">
      <c r="A93" s="28" t="s">
        <v>102</v>
      </c>
      <c r="B93" s="13" t="s">
        <v>103</v>
      </c>
      <c r="C93" s="8">
        <v>1133875</v>
      </c>
      <c r="D93" s="8">
        <v>0</v>
      </c>
      <c r="E93" s="8">
        <v>0</v>
      </c>
      <c r="F93" s="8">
        <v>0</v>
      </c>
      <c r="G93" s="8">
        <v>0</v>
      </c>
      <c r="H93" s="67">
        <v>0</v>
      </c>
      <c r="I93" s="124">
        <v>2300000</v>
      </c>
      <c r="J93" s="147">
        <v>1198750</v>
      </c>
      <c r="K93" s="123">
        <v>1552500</v>
      </c>
      <c r="L93" s="1"/>
    </row>
    <row r="94" spans="1:12" ht="17.100000000000001" customHeight="1">
      <c r="A94" s="28" t="s">
        <v>104</v>
      </c>
      <c r="B94" s="13" t="s">
        <v>105</v>
      </c>
      <c r="C94" s="8">
        <v>50000</v>
      </c>
      <c r="D94" s="8">
        <v>0</v>
      </c>
      <c r="E94" s="8">
        <v>0</v>
      </c>
      <c r="F94" s="8">
        <v>0</v>
      </c>
      <c r="G94" s="8">
        <v>0</v>
      </c>
      <c r="H94" s="67">
        <v>0</v>
      </c>
      <c r="I94" s="124">
        <v>31250</v>
      </c>
      <c r="J94" s="147">
        <v>31250</v>
      </c>
      <c r="K94" s="123">
        <v>31250</v>
      </c>
      <c r="L94" s="1"/>
    </row>
    <row r="95" spans="1:12" ht="17.100000000000001" customHeight="1">
      <c r="A95" s="29">
        <v>4223</v>
      </c>
      <c r="B95" s="14" t="s">
        <v>106</v>
      </c>
      <c r="C95" s="8"/>
      <c r="D95" s="8"/>
      <c r="E95" s="8"/>
      <c r="F95" s="8"/>
      <c r="G95" s="8"/>
      <c r="H95" s="67"/>
      <c r="I95" s="124">
        <v>3622400</v>
      </c>
      <c r="J95" s="147">
        <v>21400</v>
      </c>
      <c r="K95" s="124">
        <v>21400</v>
      </c>
      <c r="L95" s="1"/>
    </row>
    <row r="96" spans="1:12" ht="17.100000000000001" customHeight="1">
      <c r="A96" s="27" t="s">
        <v>114</v>
      </c>
      <c r="B96" s="12" t="s">
        <v>115</v>
      </c>
      <c r="C96" s="7">
        <v>16750</v>
      </c>
      <c r="D96" s="7">
        <v>0</v>
      </c>
      <c r="E96" s="7">
        <v>0</v>
      </c>
      <c r="F96" s="7">
        <v>0</v>
      </c>
      <c r="G96" s="7">
        <v>0</v>
      </c>
      <c r="H96" s="66">
        <v>0</v>
      </c>
      <c r="I96" s="125">
        <f>SUM(I97)</f>
        <v>1260000</v>
      </c>
      <c r="J96" s="145">
        <f t="shared" ref="J96:K96" si="39">SUM(J97)</f>
        <v>0</v>
      </c>
      <c r="K96" s="125">
        <f t="shared" si="39"/>
        <v>0</v>
      </c>
      <c r="L96" s="1"/>
    </row>
    <row r="97" spans="1:13" ht="17.100000000000001" customHeight="1" thickBot="1">
      <c r="A97" s="41" t="s">
        <v>116</v>
      </c>
      <c r="B97" s="42" t="s">
        <v>117</v>
      </c>
      <c r="C97" s="43">
        <v>16750</v>
      </c>
      <c r="D97" s="43">
        <v>0</v>
      </c>
      <c r="E97" s="43">
        <v>0</v>
      </c>
      <c r="F97" s="43">
        <v>0</v>
      </c>
      <c r="G97" s="43">
        <v>0</v>
      </c>
      <c r="H97" s="70">
        <v>0</v>
      </c>
      <c r="I97" s="114">
        <v>1260000</v>
      </c>
      <c r="J97" s="124">
        <v>0</v>
      </c>
      <c r="K97" s="147">
        <v>0</v>
      </c>
      <c r="L97" s="1"/>
    </row>
    <row r="98" spans="1:13" ht="17.100000000000001" customHeight="1">
      <c r="A98" s="55" t="s">
        <v>147</v>
      </c>
      <c r="B98" s="56" t="s">
        <v>148</v>
      </c>
      <c r="C98" s="57">
        <v>23814750</v>
      </c>
      <c r="D98" s="57">
        <v>0</v>
      </c>
      <c r="E98" s="57">
        <v>0</v>
      </c>
      <c r="F98" s="57">
        <v>-6250</v>
      </c>
      <c r="G98" s="57">
        <v>0</v>
      </c>
      <c r="H98" s="69">
        <v>0</v>
      </c>
      <c r="I98" s="121">
        <f>I99+I103</f>
        <v>250000</v>
      </c>
      <c r="J98" s="142">
        <f t="shared" ref="J98:K98" si="40">J99+J103</f>
        <v>554000</v>
      </c>
      <c r="K98" s="142">
        <f t="shared" si="40"/>
        <v>478000</v>
      </c>
      <c r="L98" s="1"/>
    </row>
    <row r="99" spans="1:13" ht="17.100000000000001" customHeight="1">
      <c r="A99" s="26" t="s">
        <v>8</v>
      </c>
      <c r="B99" s="9" t="s">
        <v>9</v>
      </c>
      <c r="C99" s="11">
        <v>23814750</v>
      </c>
      <c r="D99" s="11">
        <v>0</v>
      </c>
      <c r="E99" s="11">
        <v>0</v>
      </c>
      <c r="F99" s="11">
        <v>-6250</v>
      </c>
      <c r="G99" s="11">
        <v>0</v>
      </c>
      <c r="H99" s="65">
        <v>0</v>
      </c>
      <c r="I99" s="118">
        <f>SUM(I100:I102)</f>
        <v>250000</v>
      </c>
      <c r="J99" s="143">
        <f t="shared" ref="J99" si="41">SUM(J100:J102)</f>
        <v>250000</v>
      </c>
      <c r="K99" s="143">
        <f>SUM(K100:K102)</f>
        <v>250000</v>
      </c>
      <c r="L99" s="1"/>
      <c r="M99" s="6"/>
    </row>
    <row r="100" spans="1:13" ht="17.100000000000001" customHeight="1">
      <c r="A100" s="27" t="s">
        <v>27</v>
      </c>
      <c r="B100" s="12" t="s">
        <v>28</v>
      </c>
      <c r="C100" s="7">
        <v>22119950</v>
      </c>
      <c r="D100" s="7">
        <v>0</v>
      </c>
      <c r="E100" s="7">
        <v>0</v>
      </c>
      <c r="F100" s="7">
        <v>0</v>
      </c>
      <c r="G100" s="7">
        <v>0</v>
      </c>
      <c r="H100" s="66">
        <v>0</v>
      </c>
      <c r="I100" s="125">
        <v>50000</v>
      </c>
      <c r="J100" s="145">
        <v>50000</v>
      </c>
      <c r="K100" s="145">
        <v>50000</v>
      </c>
      <c r="L100" s="1"/>
    </row>
    <row r="101" spans="1:13" ht="17.100000000000001" customHeight="1">
      <c r="A101" s="27" t="s">
        <v>33</v>
      </c>
      <c r="B101" s="12" t="s">
        <v>34</v>
      </c>
      <c r="C101" s="7">
        <v>145000</v>
      </c>
      <c r="D101" s="7">
        <v>0</v>
      </c>
      <c r="E101" s="7">
        <v>0</v>
      </c>
      <c r="F101" s="7">
        <v>18000</v>
      </c>
      <c r="G101" s="7">
        <v>0</v>
      </c>
      <c r="H101" s="66">
        <v>0</v>
      </c>
      <c r="I101" s="125"/>
      <c r="J101" s="145"/>
      <c r="K101" s="145"/>
      <c r="L101" s="1"/>
    </row>
    <row r="102" spans="1:13" ht="17.100000000000001" customHeight="1">
      <c r="A102" s="27" t="s">
        <v>36</v>
      </c>
      <c r="B102" s="12" t="s">
        <v>37</v>
      </c>
      <c r="C102" s="7">
        <v>647500</v>
      </c>
      <c r="D102" s="7">
        <v>0</v>
      </c>
      <c r="E102" s="7">
        <v>0</v>
      </c>
      <c r="F102" s="7">
        <v>-10750</v>
      </c>
      <c r="G102" s="7">
        <v>0</v>
      </c>
      <c r="H102" s="66">
        <v>0</v>
      </c>
      <c r="I102" s="125">
        <v>200000</v>
      </c>
      <c r="J102" s="145">
        <v>200000</v>
      </c>
      <c r="K102" s="145">
        <v>200000</v>
      </c>
      <c r="L102" s="1"/>
    </row>
    <row r="103" spans="1:13" ht="17.100000000000001" customHeight="1">
      <c r="A103" s="26" t="s">
        <v>12</v>
      </c>
      <c r="B103" s="9" t="s">
        <v>13</v>
      </c>
      <c r="C103" s="11"/>
      <c r="D103" s="11">
        <v>0</v>
      </c>
      <c r="E103" s="11">
        <v>0</v>
      </c>
      <c r="F103" s="11">
        <v>0</v>
      </c>
      <c r="G103" s="11">
        <v>0</v>
      </c>
      <c r="H103" s="65">
        <v>0</v>
      </c>
      <c r="I103" s="118">
        <f>SUM(I104:I106)</f>
        <v>0</v>
      </c>
      <c r="J103" s="143">
        <f t="shared" ref="J103:K103" si="42">SUM(J104:J106)</f>
        <v>304000</v>
      </c>
      <c r="K103" s="143">
        <f t="shared" si="42"/>
        <v>228000</v>
      </c>
      <c r="L103" s="1"/>
    </row>
    <row r="104" spans="1:13" ht="17.100000000000001" customHeight="1">
      <c r="A104" s="27" t="s">
        <v>27</v>
      </c>
      <c r="B104" s="12" t="s">
        <v>28</v>
      </c>
      <c r="C104" s="7">
        <v>22119950</v>
      </c>
      <c r="D104" s="7">
        <v>0</v>
      </c>
      <c r="E104" s="7">
        <v>0</v>
      </c>
      <c r="F104" s="7">
        <v>0</v>
      </c>
      <c r="G104" s="7">
        <v>0</v>
      </c>
      <c r="H104" s="66">
        <v>0</v>
      </c>
      <c r="I104" s="125"/>
      <c r="J104" s="145">
        <v>100000</v>
      </c>
      <c r="K104" s="145">
        <v>100000</v>
      </c>
      <c r="L104" s="1"/>
    </row>
    <row r="105" spans="1:13" ht="17.100000000000001" customHeight="1">
      <c r="A105" s="27" t="s">
        <v>33</v>
      </c>
      <c r="B105" s="12" t="s">
        <v>34</v>
      </c>
      <c r="C105" s="7">
        <v>145000</v>
      </c>
      <c r="D105" s="7">
        <v>0</v>
      </c>
      <c r="E105" s="7">
        <v>0</v>
      </c>
      <c r="F105" s="7">
        <v>18000</v>
      </c>
      <c r="G105" s="7">
        <v>0</v>
      </c>
      <c r="H105" s="66">
        <v>0</v>
      </c>
      <c r="I105" s="125"/>
      <c r="J105" s="145">
        <v>10000</v>
      </c>
      <c r="K105" s="145">
        <v>20000</v>
      </c>
      <c r="L105" s="1"/>
    </row>
    <row r="106" spans="1:13" ht="17.100000000000001" customHeight="1">
      <c r="A106" s="27" t="s">
        <v>36</v>
      </c>
      <c r="B106" s="12" t="s">
        <v>37</v>
      </c>
      <c r="C106" s="7">
        <v>647500</v>
      </c>
      <c r="D106" s="7">
        <v>0</v>
      </c>
      <c r="E106" s="7">
        <v>0</v>
      </c>
      <c r="F106" s="7">
        <v>-10750</v>
      </c>
      <c r="G106" s="7">
        <v>0</v>
      </c>
      <c r="H106" s="66">
        <v>0</v>
      </c>
      <c r="I106" s="125"/>
      <c r="J106" s="145">
        <v>194000</v>
      </c>
      <c r="K106" s="145">
        <v>108000</v>
      </c>
      <c r="L106" s="1"/>
    </row>
    <row r="107" spans="1:13" ht="17.100000000000001" customHeight="1" thickBot="1">
      <c r="A107" s="44" t="s">
        <v>118</v>
      </c>
      <c r="B107" s="45" t="s">
        <v>119</v>
      </c>
      <c r="C107" s="46">
        <v>2228625</v>
      </c>
      <c r="D107" s="46">
        <v>0</v>
      </c>
      <c r="E107" s="46">
        <v>0</v>
      </c>
      <c r="F107" s="46">
        <v>-104556</v>
      </c>
      <c r="G107" s="46">
        <v>0</v>
      </c>
      <c r="H107" s="71">
        <v>0</v>
      </c>
      <c r="I107" s="156">
        <f>I108</f>
        <v>6017500</v>
      </c>
      <c r="J107" s="148">
        <f t="shared" ref="J107:K107" si="43">J108</f>
        <v>6790000</v>
      </c>
      <c r="K107" s="148">
        <f t="shared" si="43"/>
        <v>5590000</v>
      </c>
      <c r="L107" s="1"/>
    </row>
    <row r="108" spans="1:13" ht="17.100000000000001" customHeight="1">
      <c r="A108" s="38" t="s">
        <v>130</v>
      </c>
      <c r="B108" s="39" t="s">
        <v>131</v>
      </c>
      <c r="C108" s="40">
        <v>2228625</v>
      </c>
      <c r="D108" s="40">
        <v>0</v>
      </c>
      <c r="E108" s="40">
        <v>0</v>
      </c>
      <c r="F108" s="40">
        <v>-104556</v>
      </c>
      <c r="G108" s="40">
        <v>0</v>
      </c>
      <c r="H108" s="64">
        <v>0</v>
      </c>
      <c r="I108" s="121">
        <f>I109</f>
        <v>6017500</v>
      </c>
      <c r="J108" s="142">
        <f t="shared" ref="J108:K108" si="44">J109</f>
        <v>6790000</v>
      </c>
      <c r="K108" s="142">
        <f t="shared" si="44"/>
        <v>5590000</v>
      </c>
      <c r="L108" s="1"/>
    </row>
    <row r="109" spans="1:13" ht="17.100000000000001" customHeight="1">
      <c r="A109" s="26" t="s">
        <v>8</v>
      </c>
      <c r="B109" s="9" t="s">
        <v>9</v>
      </c>
      <c r="C109" s="11">
        <v>2228625</v>
      </c>
      <c r="D109" s="11">
        <v>0</v>
      </c>
      <c r="E109" s="11">
        <v>0</v>
      </c>
      <c r="F109" s="11">
        <v>-104556</v>
      </c>
      <c r="G109" s="11">
        <v>0</v>
      </c>
      <c r="H109" s="65">
        <v>0</v>
      </c>
      <c r="I109" s="118">
        <f>I110+I114</f>
        <v>6017500</v>
      </c>
      <c r="J109" s="143">
        <f t="shared" ref="J109:K109" si="45">J110+J114</f>
        <v>6790000</v>
      </c>
      <c r="K109" s="143">
        <f t="shared" si="45"/>
        <v>5590000</v>
      </c>
      <c r="L109" s="1"/>
    </row>
    <row r="110" spans="1:13" ht="17.100000000000001" customHeight="1">
      <c r="A110" s="27" t="s">
        <v>27</v>
      </c>
      <c r="B110" s="12" t="s">
        <v>28</v>
      </c>
      <c r="C110" s="7">
        <v>2228625</v>
      </c>
      <c r="D110" s="7">
        <v>0</v>
      </c>
      <c r="E110" s="7">
        <v>0</v>
      </c>
      <c r="F110" s="7">
        <v>-104556</v>
      </c>
      <c r="G110" s="7">
        <v>0</v>
      </c>
      <c r="H110" s="66">
        <v>0</v>
      </c>
      <c r="I110" s="125">
        <f>SUM(I111:I113)</f>
        <v>5580000</v>
      </c>
      <c r="J110" s="145">
        <f t="shared" ref="J110:K110" si="46">SUM(J111:J113)</f>
        <v>6590000</v>
      </c>
      <c r="K110" s="145">
        <f t="shared" si="46"/>
        <v>5590000</v>
      </c>
      <c r="L110" s="1"/>
    </row>
    <row r="111" spans="1:13" ht="17.100000000000001" customHeight="1">
      <c r="A111" s="28" t="s">
        <v>71</v>
      </c>
      <c r="B111" s="13" t="s">
        <v>72</v>
      </c>
      <c r="C111" s="8">
        <v>87500</v>
      </c>
      <c r="D111" s="8">
        <v>0</v>
      </c>
      <c r="E111" s="8">
        <v>0</v>
      </c>
      <c r="F111" s="8">
        <v>0</v>
      </c>
      <c r="G111" s="8">
        <v>0</v>
      </c>
      <c r="H111" s="67">
        <v>0</v>
      </c>
      <c r="I111" s="124">
        <v>70000</v>
      </c>
      <c r="J111" s="147">
        <v>80000</v>
      </c>
      <c r="K111" s="147">
        <v>80000</v>
      </c>
      <c r="L111" s="1"/>
    </row>
    <row r="112" spans="1:13" ht="17.100000000000001" customHeight="1">
      <c r="A112" s="28" t="s">
        <v>31</v>
      </c>
      <c r="B112" s="13" t="s">
        <v>32</v>
      </c>
      <c r="C112" s="8">
        <v>2091125</v>
      </c>
      <c r="D112" s="8">
        <v>0</v>
      </c>
      <c r="E112" s="8">
        <v>0</v>
      </c>
      <c r="F112" s="8">
        <v>-104556</v>
      </c>
      <c r="G112" s="8">
        <v>0</v>
      </c>
      <c r="H112" s="67">
        <v>0</v>
      </c>
      <c r="I112" s="124">
        <v>5500000</v>
      </c>
      <c r="J112" s="147">
        <v>6500000</v>
      </c>
      <c r="K112" s="146">
        <v>5500000</v>
      </c>
      <c r="L112" s="1"/>
    </row>
    <row r="113" spans="1:13" ht="17.100000000000001" customHeight="1">
      <c r="A113" s="28" t="s">
        <v>81</v>
      </c>
      <c r="B113" s="13" t="s">
        <v>82</v>
      </c>
      <c r="C113" s="8">
        <v>50000</v>
      </c>
      <c r="D113" s="8">
        <v>0</v>
      </c>
      <c r="E113" s="8">
        <v>0</v>
      </c>
      <c r="F113" s="8">
        <v>0</v>
      </c>
      <c r="G113" s="8">
        <v>0</v>
      </c>
      <c r="H113" s="67">
        <v>0</v>
      </c>
      <c r="I113" s="124">
        <v>10000</v>
      </c>
      <c r="J113" s="147">
        <v>10000</v>
      </c>
      <c r="K113" s="147">
        <v>10000</v>
      </c>
      <c r="L113" s="1"/>
    </row>
    <row r="114" spans="1:13" ht="17.100000000000001" customHeight="1">
      <c r="A114" s="27" t="s">
        <v>100</v>
      </c>
      <c r="B114" s="12" t="s">
        <v>101</v>
      </c>
      <c r="C114" s="7">
        <v>1183875</v>
      </c>
      <c r="D114" s="7">
        <v>0</v>
      </c>
      <c r="E114" s="7">
        <v>0</v>
      </c>
      <c r="F114" s="7">
        <v>0</v>
      </c>
      <c r="G114" s="7">
        <v>0</v>
      </c>
      <c r="H114" s="66">
        <v>0</v>
      </c>
      <c r="I114" s="125">
        <f>SUM(I115)</f>
        <v>437500</v>
      </c>
      <c r="J114" s="145">
        <f t="shared" ref="J114:K114" si="47">SUM(J115)</f>
        <v>200000</v>
      </c>
      <c r="K114" s="145">
        <f t="shared" si="47"/>
        <v>0</v>
      </c>
      <c r="L114" s="1"/>
    </row>
    <row r="115" spans="1:13" ht="17.100000000000001" customHeight="1" thickBot="1">
      <c r="A115" s="41">
        <v>4225</v>
      </c>
      <c r="B115" s="42" t="s">
        <v>134</v>
      </c>
      <c r="C115" s="43"/>
      <c r="D115" s="43"/>
      <c r="E115" s="43"/>
      <c r="F115" s="43"/>
      <c r="G115" s="43"/>
      <c r="H115" s="70"/>
      <c r="I115" s="154">
        <v>437500</v>
      </c>
      <c r="J115" s="155">
        <v>200000</v>
      </c>
      <c r="K115" s="153"/>
      <c r="L115" s="1"/>
    </row>
    <row r="116" spans="1:13" ht="17.100000000000001" customHeight="1" thickBot="1">
      <c r="A116" s="44" t="s">
        <v>124</v>
      </c>
      <c r="B116" s="45" t="s">
        <v>125</v>
      </c>
      <c r="C116" s="46"/>
      <c r="D116" s="46"/>
      <c r="E116" s="46"/>
      <c r="F116" s="46"/>
      <c r="G116" s="46"/>
      <c r="H116" s="71"/>
      <c r="I116" s="126">
        <f>I117</f>
        <v>37357449.600000001</v>
      </c>
      <c r="J116" s="149">
        <f>J117</f>
        <v>36436260</v>
      </c>
      <c r="K116" s="149">
        <f>K117</f>
        <v>36386260</v>
      </c>
      <c r="L116" s="1"/>
    </row>
    <row r="117" spans="1:13" ht="17.100000000000001" customHeight="1">
      <c r="A117" s="47" t="s">
        <v>135</v>
      </c>
      <c r="B117" s="48" t="s">
        <v>136</v>
      </c>
      <c r="C117" s="40">
        <v>860684214</v>
      </c>
      <c r="D117" s="40">
        <v>0</v>
      </c>
      <c r="E117" s="40">
        <v>0</v>
      </c>
      <c r="F117" s="40">
        <v>0</v>
      </c>
      <c r="G117" s="40">
        <v>0</v>
      </c>
      <c r="H117" s="64">
        <v>0</v>
      </c>
      <c r="I117" s="127">
        <f>I118+I145</f>
        <v>37357449.600000001</v>
      </c>
      <c r="J117" s="150">
        <f t="shared" ref="J117:K117" si="48">J118+J145</f>
        <v>36436260</v>
      </c>
      <c r="K117" s="150">
        <f t="shared" si="48"/>
        <v>36386260</v>
      </c>
      <c r="L117" s="1"/>
    </row>
    <row r="118" spans="1:13" ht="17.100000000000001" customHeight="1">
      <c r="A118" s="26" t="s">
        <v>141</v>
      </c>
      <c r="B118" s="9" t="s">
        <v>142</v>
      </c>
      <c r="C118" s="11">
        <v>155000000</v>
      </c>
      <c r="D118" s="11">
        <v>0</v>
      </c>
      <c r="E118" s="11">
        <v>0</v>
      </c>
      <c r="F118" s="11">
        <v>0</v>
      </c>
      <c r="G118" s="11">
        <v>0</v>
      </c>
      <c r="H118" s="65">
        <v>0</v>
      </c>
      <c r="I118" s="128">
        <f>I119+I125+I140</f>
        <v>5597499.5999999996</v>
      </c>
      <c r="J118" s="151">
        <f t="shared" ref="J118:K118" si="49">J119+J125+J140</f>
        <v>5465600</v>
      </c>
      <c r="K118" s="151">
        <f t="shared" si="49"/>
        <v>5458100</v>
      </c>
      <c r="L118" s="1"/>
    </row>
    <row r="119" spans="1:13" ht="17.100000000000001" customHeight="1">
      <c r="A119" s="94" t="s">
        <v>10</v>
      </c>
      <c r="B119" s="95" t="s">
        <v>161</v>
      </c>
      <c r="C119" s="96"/>
      <c r="D119" s="96"/>
      <c r="E119" s="96"/>
      <c r="F119" s="96"/>
      <c r="G119" s="96"/>
      <c r="H119" s="97"/>
      <c r="I119" s="157">
        <f>I120+I122</f>
        <v>3570849.6</v>
      </c>
      <c r="J119" s="152">
        <f t="shared" ref="J119:K119" si="50">J120+J122</f>
        <v>4014100</v>
      </c>
      <c r="K119" s="152">
        <f t="shared" si="50"/>
        <v>4014100</v>
      </c>
      <c r="L119" s="1"/>
      <c r="M119" s="6"/>
    </row>
    <row r="120" spans="1:13" ht="17.100000000000001" customHeight="1">
      <c r="A120" s="30" t="s">
        <v>40</v>
      </c>
      <c r="B120" s="4" t="s">
        <v>41</v>
      </c>
      <c r="C120" s="2"/>
      <c r="D120" s="2"/>
      <c r="E120" s="2"/>
      <c r="F120" s="2"/>
      <c r="G120" s="2"/>
      <c r="H120" s="72"/>
      <c r="I120" s="125">
        <f>SUM(I121)</f>
        <v>3046800</v>
      </c>
      <c r="J120" s="145">
        <f t="shared" ref="J120:K120" si="51">SUM(J121)</f>
        <v>3425000</v>
      </c>
      <c r="K120" s="145">
        <f t="shared" si="51"/>
        <v>3425000</v>
      </c>
      <c r="L120" s="1"/>
    </row>
    <row r="121" spans="1:13" ht="17.100000000000001" customHeight="1">
      <c r="A121" s="31" t="s">
        <v>42</v>
      </c>
      <c r="B121" s="4" t="s">
        <v>43</v>
      </c>
      <c r="C121" s="3"/>
      <c r="D121" s="3"/>
      <c r="E121" s="3"/>
      <c r="F121" s="3"/>
      <c r="G121" s="3"/>
      <c r="H121" s="73"/>
      <c r="I121" s="114">
        <v>3046800</v>
      </c>
      <c r="J121" s="116">
        <v>3425000</v>
      </c>
      <c r="K121" s="123">
        <v>3425000</v>
      </c>
      <c r="L121" s="1"/>
    </row>
    <row r="122" spans="1:13" ht="17.100000000000001" customHeight="1">
      <c r="A122" s="30" t="s">
        <v>49</v>
      </c>
      <c r="B122" s="4" t="s">
        <v>50</v>
      </c>
      <c r="C122" s="2"/>
      <c r="D122" s="2"/>
      <c r="E122" s="2"/>
      <c r="F122" s="2"/>
      <c r="G122" s="2"/>
      <c r="H122" s="72"/>
      <c r="I122" s="125">
        <f>SUM(I123:I124)</f>
        <v>524049.6</v>
      </c>
      <c r="J122" s="125">
        <f t="shared" ref="J122:K122" si="52">SUM(J123:J124)</f>
        <v>589100</v>
      </c>
      <c r="K122" s="125">
        <f t="shared" si="52"/>
        <v>589100</v>
      </c>
      <c r="L122" s="1"/>
    </row>
    <row r="123" spans="1:13" ht="17.100000000000001" customHeight="1">
      <c r="A123" s="31" t="s">
        <v>51</v>
      </c>
      <c r="B123" s="4" t="s">
        <v>52</v>
      </c>
      <c r="C123" s="3"/>
      <c r="D123" s="3"/>
      <c r="E123" s="3"/>
      <c r="F123" s="3"/>
      <c r="G123" s="3"/>
      <c r="H123" s="73"/>
      <c r="I123" s="124">
        <f>I121*15.5/100</f>
        <v>472254</v>
      </c>
      <c r="J123" s="124">
        <f>J121*15.5/100</f>
        <v>530875</v>
      </c>
      <c r="K123" s="123">
        <f>K121*15.5/100</f>
        <v>530875</v>
      </c>
      <c r="L123" s="1"/>
    </row>
    <row r="124" spans="1:13" ht="17.100000000000001" customHeight="1">
      <c r="A124" s="31" t="s">
        <v>53</v>
      </c>
      <c r="B124" s="4" t="s">
        <v>132</v>
      </c>
      <c r="C124" s="3"/>
      <c r="D124" s="3"/>
      <c r="E124" s="3"/>
      <c r="F124" s="3"/>
      <c r="G124" s="3"/>
      <c r="H124" s="73"/>
      <c r="I124" s="124">
        <f>I121*1.7/100</f>
        <v>51795.6</v>
      </c>
      <c r="J124" s="124">
        <f>J121*1.7/100</f>
        <v>58225</v>
      </c>
      <c r="K124" s="123">
        <f>K121*1.7/100</f>
        <v>58225</v>
      </c>
      <c r="L124" s="1"/>
    </row>
    <row r="125" spans="1:13" ht="17.100000000000001" customHeight="1">
      <c r="A125" s="98">
        <v>32</v>
      </c>
      <c r="B125" s="95" t="s">
        <v>160</v>
      </c>
      <c r="C125" s="102"/>
      <c r="D125" s="102"/>
      <c r="E125" s="102"/>
      <c r="F125" s="102"/>
      <c r="G125" s="102"/>
      <c r="H125" s="103"/>
      <c r="I125" s="122">
        <f>I126+I129+I132+I138</f>
        <v>1444500</v>
      </c>
      <c r="J125" s="122">
        <f t="shared" ref="J125:K125" si="53">J126+J129+J132+J138</f>
        <v>1420000</v>
      </c>
      <c r="K125" s="122">
        <f t="shared" si="53"/>
        <v>1420000</v>
      </c>
      <c r="L125" s="1"/>
    </row>
    <row r="126" spans="1:13" ht="17.100000000000001" customHeight="1">
      <c r="A126" s="30" t="s">
        <v>19</v>
      </c>
      <c r="B126" s="4" t="s">
        <v>20</v>
      </c>
      <c r="C126" s="2"/>
      <c r="D126" s="2"/>
      <c r="E126" s="2"/>
      <c r="F126" s="2"/>
      <c r="G126" s="2"/>
      <c r="H126" s="72"/>
      <c r="I126" s="125">
        <f>SUM(I127:I128)</f>
        <v>75000</v>
      </c>
      <c r="J126" s="125">
        <f t="shared" ref="J126:K126" si="54">SUM(J127:J128)</f>
        <v>60000</v>
      </c>
      <c r="K126" s="125">
        <f t="shared" si="54"/>
        <v>60000</v>
      </c>
      <c r="L126" s="1"/>
    </row>
    <row r="127" spans="1:13" ht="17.100000000000001" customHeight="1">
      <c r="A127" s="31" t="s">
        <v>21</v>
      </c>
      <c r="B127" s="4" t="s">
        <v>22</v>
      </c>
      <c r="C127" s="3"/>
      <c r="D127" s="3"/>
      <c r="E127" s="3"/>
      <c r="F127" s="3"/>
      <c r="G127" s="3"/>
      <c r="H127" s="73"/>
      <c r="I127" s="124">
        <v>45000</v>
      </c>
      <c r="J127" s="124">
        <v>45000</v>
      </c>
      <c r="K127" s="124">
        <v>45000</v>
      </c>
      <c r="L127" s="1"/>
    </row>
    <row r="128" spans="1:13" ht="17.100000000000001" customHeight="1">
      <c r="A128" s="31" t="s">
        <v>57</v>
      </c>
      <c r="B128" s="4" t="s">
        <v>58</v>
      </c>
      <c r="C128" s="3"/>
      <c r="D128" s="3"/>
      <c r="E128" s="3"/>
      <c r="F128" s="3"/>
      <c r="G128" s="3"/>
      <c r="H128" s="73"/>
      <c r="I128" s="124">
        <v>30000</v>
      </c>
      <c r="J128" s="124">
        <v>15000</v>
      </c>
      <c r="K128" s="124">
        <v>15000</v>
      </c>
      <c r="L128" s="1"/>
    </row>
    <row r="129" spans="1:12" ht="17.100000000000001" customHeight="1">
      <c r="A129" s="30" t="s">
        <v>23</v>
      </c>
      <c r="B129" s="4" t="s">
        <v>24</v>
      </c>
      <c r="C129" s="2"/>
      <c r="D129" s="2"/>
      <c r="E129" s="2"/>
      <c r="F129" s="2"/>
      <c r="G129" s="2"/>
      <c r="H129" s="72"/>
      <c r="I129" s="125">
        <f>SUM(I130:I131)</f>
        <v>217500</v>
      </c>
      <c r="J129" s="125">
        <f t="shared" ref="J129:K129" si="55">SUM(J130:J131)</f>
        <v>337500</v>
      </c>
      <c r="K129" s="125">
        <f t="shared" si="55"/>
        <v>337500</v>
      </c>
      <c r="L129" s="1"/>
    </row>
    <row r="130" spans="1:12" ht="17.100000000000001" customHeight="1">
      <c r="A130" s="31" t="s">
        <v>25</v>
      </c>
      <c r="B130" s="4" t="s">
        <v>26</v>
      </c>
      <c r="C130" s="3"/>
      <c r="D130" s="3"/>
      <c r="E130" s="3"/>
      <c r="F130" s="3"/>
      <c r="G130" s="3"/>
      <c r="H130" s="73"/>
      <c r="I130" s="124">
        <v>105000</v>
      </c>
      <c r="J130" s="124">
        <v>225000</v>
      </c>
      <c r="K130" s="123">
        <v>225000</v>
      </c>
      <c r="L130" s="1"/>
    </row>
    <row r="131" spans="1:12" ht="17.100000000000001" customHeight="1">
      <c r="A131" s="31" t="s">
        <v>61</v>
      </c>
      <c r="B131" s="4" t="s">
        <v>62</v>
      </c>
      <c r="C131" s="3"/>
      <c r="D131" s="3"/>
      <c r="E131" s="3"/>
      <c r="F131" s="3"/>
      <c r="G131" s="3"/>
      <c r="H131" s="73"/>
      <c r="I131" s="124">
        <v>112500</v>
      </c>
      <c r="J131" s="124">
        <v>112500</v>
      </c>
      <c r="K131" s="124">
        <v>112500</v>
      </c>
      <c r="L131" s="1"/>
    </row>
    <row r="132" spans="1:12" ht="17.100000000000001" customHeight="1">
      <c r="A132" s="30" t="s">
        <v>27</v>
      </c>
      <c r="B132" s="4" t="s">
        <v>28</v>
      </c>
      <c r="C132" s="2"/>
      <c r="D132" s="2"/>
      <c r="E132" s="2"/>
      <c r="F132" s="2"/>
      <c r="G132" s="2"/>
      <c r="H132" s="72"/>
      <c r="I132" s="132">
        <f>SUM(I133:I137)</f>
        <v>1150500</v>
      </c>
      <c r="J132" s="132">
        <f t="shared" ref="J132:K132" si="56">SUM(J133:J137)</f>
        <v>1021000</v>
      </c>
      <c r="K132" s="132">
        <f t="shared" si="56"/>
        <v>1021000</v>
      </c>
      <c r="L132" s="1"/>
    </row>
    <row r="133" spans="1:12" ht="17.100000000000001" customHeight="1">
      <c r="A133" s="31" t="s">
        <v>69</v>
      </c>
      <c r="B133" s="4" t="s">
        <v>70</v>
      </c>
      <c r="C133" s="3"/>
      <c r="D133" s="3"/>
      <c r="E133" s="3"/>
      <c r="F133" s="3"/>
      <c r="G133" s="3"/>
      <c r="H133" s="73"/>
      <c r="I133" s="124">
        <v>60000</v>
      </c>
      <c r="J133" s="124">
        <v>75000</v>
      </c>
      <c r="K133" s="124">
        <v>75000</v>
      </c>
      <c r="L133" s="1"/>
    </row>
    <row r="134" spans="1:12" ht="17.100000000000001" customHeight="1">
      <c r="A134" s="31" t="s">
        <v>29</v>
      </c>
      <c r="B134" s="4" t="s">
        <v>30</v>
      </c>
      <c r="C134" s="3"/>
      <c r="D134" s="3"/>
      <c r="E134" s="3"/>
      <c r="F134" s="3"/>
      <c r="G134" s="3"/>
      <c r="H134" s="73"/>
      <c r="I134" s="124">
        <v>1500</v>
      </c>
      <c r="J134" s="124">
        <v>1000</v>
      </c>
      <c r="K134" s="123">
        <v>1000</v>
      </c>
      <c r="L134" s="1"/>
    </row>
    <row r="135" spans="1:12" ht="17.100000000000001" customHeight="1">
      <c r="A135" s="31" t="s">
        <v>75</v>
      </c>
      <c r="B135" s="4" t="s">
        <v>76</v>
      </c>
      <c r="C135" s="3"/>
      <c r="D135" s="3"/>
      <c r="E135" s="3"/>
      <c r="F135" s="3"/>
      <c r="G135" s="3"/>
      <c r="H135" s="73"/>
      <c r="I135" s="124">
        <v>300000</v>
      </c>
      <c r="J135" s="124">
        <v>150000</v>
      </c>
      <c r="K135" s="124">
        <v>150000</v>
      </c>
      <c r="L135" s="1"/>
    </row>
    <row r="136" spans="1:12" ht="17.100000000000001" customHeight="1">
      <c r="A136" s="31">
        <v>3237</v>
      </c>
      <c r="B136" s="4" t="s">
        <v>32</v>
      </c>
      <c r="C136" s="3"/>
      <c r="D136" s="3"/>
      <c r="E136" s="3"/>
      <c r="F136" s="3"/>
      <c r="G136" s="3"/>
      <c r="H136" s="73"/>
      <c r="I136" s="124">
        <v>39000</v>
      </c>
      <c r="J136" s="124">
        <v>45000</v>
      </c>
      <c r="K136" s="124">
        <v>45000</v>
      </c>
      <c r="L136" s="1"/>
    </row>
    <row r="137" spans="1:12" ht="17.100000000000001" customHeight="1">
      <c r="A137" s="31" t="s">
        <v>79</v>
      </c>
      <c r="B137" s="4" t="s">
        <v>80</v>
      </c>
      <c r="C137" s="3"/>
      <c r="D137" s="3"/>
      <c r="E137" s="3"/>
      <c r="F137" s="3"/>
      <c r="G137" s="3"/>
      <c r="H137" s="73"/>
      <c r="I137" s="124">
        <v>750000</v>
      </c>
      <c r="J137" s="124">
        <v>750000</v>
      </c>
      <c r="K137" s="124">
        <v>750000</v>
      </c>
      <c r="L137" s="1"/>
    </row>
    <row r="138" spans="1:12" ht="17.100000000000001" customHeight="1">
      <c r="A138" s="30" t="s">
        <v>36</v>
      </c>
      <c r="B138" s="4" t="s">
        <v>37</v>
      </c>
      <c r="C138" s="2"/>
      <c r="D138" s="2"/>
      <c r="E138" s="2"/>
      <c r="F138" s="2"/>
      <c r="G138" s="2"/>
      <c r="H138" s="72"/>
      <c r="I138" s="125">
        <f>SUM(I139)</f>
        <v>1500</v>
      </c>
      <c r="J138" s="125">
        <f t="shared" ref="J138:K138" si="57">SUM(J139)</f>
        <v>1500</v>
      </c>
      <c r="K138" s="125">
        <f t="shared" si="57"/>
        <v>1500</v>
      </c>
      <c r="L138" s="1"/>
    </row>
    <row r="139" spans="1:12" ht="17.100000000000001" customHeight="1">
      <c r="A139" s="49" t="s">
        <v>38</v>
      </c>
      <c r="B139" s="50" t="s">
        <v>39</v>
      </c>
      <c r="C139" s="51"/>
      <c r="D139" s="51"/>
      <c r="E139" s="51"/>
      <c r="F139" s="51"/>
      <c r="G139" s="51"/>
      <c r="H139" s="74"/>
      <c r="I139" s="124">
        <v>1500</v>
      </c>
      <c r="J139" s="124">
        <v>1500</v>
      </c>
      <c r="K139" s="124">
        <v>1500</v>
      </c>
      <c r="L139" s="1"/>
    </row>
    <row r="140" spans="1:12" ht="17.100000000000001" customHeight="1">
      <c r="A140" s="104">
        <v>42</v>
      </c>
      <c r="B140" s="95" t="s">
        <v>157</v>
      </c>
      <c r="C140" s="105"/>
      <c r="D140" s="105"/>
      <c r="E140" s="105"/>
      <c r="F140" s="105"/>
      <c r="G140" s="105"/>
      <c r="H140" s="106"/>
      <c r="I140" s="122">
        <f>I141+I143</f>
        <v>582150</v>
      </c>
      <c r="J140" s="122">
        <f t="shared" ref="J140:K140" si="58">J141+J143</f>
        <v>31500</v>
      </c>
      <c r="K140" s="122">
        <f t="shared" si="58"/>
        <v>24000</v>
      </c>
      <c r="L140" s="1"/>
    </row>
    <row r="141" spans="1:12" ht="17.100000000000001" customHeight="1">
      <c r="A141" s="30" t="s">
        <v>100</v>
      </c>
      <c r="B141" s="4" t="s">
        <v>101</v>
      </c>
      <c r="C141" s="3"/>
      <c r="D141" s="3"/>
      <c r="E141" s="3"/>
      <c r="F141" s="3"/>
      <c r="G141" s="3"/>
      <c r="H141" s="73"/>
      <c r="I141" s="125">
        <f>SUM(I142)</f>
        <v>162150</v>
      </c>
      <c r="J141" s="125">
        <f t="shared" ref="J141:K141" si="59">SUM(J142)</f>
        <v>31500</v>
      </c>
      <c r="K141" s="125">
        <f t="shared" si="59"/>
        <v>24000</v>
      </c>
      <c r="L141" s="1"/>
    </row>
    <row r="142" spans="1:12" ht="17.100000000000001" customHeight="1">
      <c r="A142" s="31">
        <v>4221</v>
      </c>
      <c r="B142" s="4" t="s">
        <v>103</v>
      </c>
      <c r="C142" s="3"/>
      <c r="D142" s="3"/>
      <c r="E142" s="3"/>
      <c r="F142" s="3"/>
      <c r="G142" s="3"/>
      <c r="H142" s="73"/>
      <c r="I142" s="124">
        <v>162150</v>
      </c>
      <c r="J142" s="147">
        <v>31500</v>
      </c>
      <c r="K142" s="147">
        <v>24000</v>
      </c>
      <c r="L142" s="1"/>
    </row>
    <row r="143" spans="1:12" ht="17.100000000000001" customHeight="1">
      <c r="A143" s="30" t="s">
        <v>149</v>
      </c>
      <c r="B143" s="4" t="s">
        <v>150</v>
      </c>
      <c r="C143" s="84"/>
      <c r="D143" s="84"/>
      <c r="E143" s="84"/>
      <c r="F143" s="84"/>
      <c r="G143" s="84"/>
      <c r="H143" s="85"/>
      <c r="I143" s="125">
        <f>SUM(I144)</f>
        <v>420000</v>
      </c>
      <c r="J143" s="145">
        <f t="shared" ref="J143:K143" si="60">SUM(J144)</f>
        <v>0</v>
      </c>
      <c r="K143" s="145">
        <f t="shared" si="60"/>
        <v>0</v>
      </c>
      <c r="L143" s="1"/>
    </row>
    <row r="144" spans="1:12" ht="17.100000000000001" customHeight="1">
      <c r="A144" s="49">
        <v>4231</v>
      </c>
      <c r="B144" s="4" t="s">
        <v>151</v>
      </c>
      <c r="C144" s="51"/>
      <c r="D144" s="51"/>
      <c r="E144" s="51"/>
      <c r="F144" s="51"/>
      <c r="G144" s="51"/>
      <c r="H144" s="74"/>
      <c r="I144" s="124">
        <v>420000</v>
      </c>
      <c r="J144" s="147"/>
      <c r="K144" s="147"/>
      <c r="L144" s="1"/>
    </row>
    <row r="145" spans="1:13" ht="17.100000000000001" customHeight="1">
      <c r="A145" s="26" t="s">
        <v>140</v>
      </c>
      <c r="B145" s="9" t="s">
        <v>143</v>
      </c>
      <c r="C145" s="11">
        <v>155000000</v>
      </c>
      <c r="D145" s="11">
        <v>0</v>
      </c>
      <c r="E145" s="11">
        <v>0</v>
      </c>
      <c r="F145" s="11">
        <v>0</v>
      </c>
      <c r="G145" s="11">
        <v>0</v>
      </c>
      <c r="H145" s="65">
        <v>0</v>
      </c>
      <c r="I145" s="128">
        <f>I146+I152+I167</f>
        <v>31759950</v>
      </c>
      <c r="J145" s="151">
        <f t="shared" ref="J145:K145" si="61">J146+J152+J167</f>
        <v>30970660</v>
      </c>
      <c r="K145" s="151">
        <f t="shared" si="61"/>
        <v>30928160</v>
      </c>
      <c r="L145" s="1"/>
    </row>
    <row r="146" spans="1:13" ht="17.100000000000001" customHeight="1">
      <c r="A146" s="94" t="s">
        <v>10</v>
      </c>
      <c r="B146" s="95"/>
      <c r="C146" s="96"/>
      <c r="D146" s="96"/>
      <c r="E146" s="96"/>
      <c r="F146" s="96"/>
      <c r="G146" s="96"/>
      <c r="H146" s="97"/>
      <c r="I146" s="157">
        <f>I147+I149</f>
        <v>20275600</v>
      </c>
      <c r="J146" s="152">
        <f t="shared" ref="J146:K146" si="62">J147+J149</f>
        <v>22742660</v>
      </c>
      <c r="K146" s="152">
        <f t="shared" si="62"/>
        <v>22742660</v>
      </c>
      <c r="L146" s="1"/>
      <c r="M146" s="6"/>
    </row>
    <row r="147" spans="1:13" ht="17.100000000000001" customHeight="1">
      <c r="A147" s="30" t="s">
        <v>40</v>
      </c>
      <c r="B147" s="4" t="s">
        <v>41</v>
      </c>
      <c r="C147" s="2"/>
      <c r="D147" s="2"/>
      <c r="E147" s="2"/>
      <c r="F147" s="2"/>
      <c r="G147" s="2"/>
      <c r="H147" s="72"/>
      <c r="I147" s="125">
        <f>SUM(I148)</f>
        <v>17300000</v>
      </c>
      <c r="J147" s="145">
        <f t="shared" ref="J147:K147" si="63">SUM(J148)</f>
        <v>19405000</v>
      </c>
      <c r="K147" s="145">
        <f t="shared" si="63"/>
        <v>19405000</v>
      </c>
      <c r="L147" s="1"/>
    </row>
    <row r="148" spans="1:13" ht="17.100000000000001" customHeight="1">
      <c r="A148" s="31" t="s">
        <v>42</v>
      </c>
      <c r="B148" s="4" t="s">
        <v>43</v>
      </c>
      <c r="C148" s="3"/>
      <c r="D148" s="3"/>
      <c r="E148" s="3"/>
      <c r="F148" s="3"/>
      <c r="G148" s="3"/>
      <c r="H148" s="73"/>
      <c r="I148" s="124">
        <v>17300000</v>
      </c>
      <c r="J148" s="147">
        <v>19405000</v>
      </c>
      <c r="K148" s="146">
        <v>19405000</v>
      </c>
      <c r="L148" s="1"/>
    </row>
    <row r="149" spans="1:13" ht="17.100000000000001" customHeight="1">
      <c r="A149" s="30" t="s">
        <v>49</v>
      </c>
      <c r="B149" s="4" t="s">
        <v>50</v>
      </c>
      <c r="C149" s="2"/>
      <c r="D149" s="2"/>
      <c r="E149" s="2"/>
      <c r="F149" s="2"/>
      <c r="G149" s="2"/>
      <c r="H149" s="72"/>
      <c r="I149" s="125">
        <f>SUM(I150:I151)</f>
        <v>2975600</v>
      </c>
      <c r="J149" s="145">
        <f t="shared" ref="J149:K149" si="64">SUM(J150:J151)</f>
        <v>3337660</v>
      </c>
      <c r="K149" s="145">
        <f t="shared" si="64"/>
        <v>3337660</v>
      </c>
      <c r="L149" s="1"/>
    </row>
    <row r="150" spans="1:13" ht="17.100000000000001" customHeight="1">
      <c r="A150" s="31" t="s">
        <v>51</v>
      </c>
      <c r="B150" s="4" t="s">
        <v>52</v>
      </c>
      <c r="C150" s="3"/>
      <c r="D150" s="3"/>
      <c r="E150" s="3"/>
      <c r="F150" s="3"/>
      <c r="G150" s="3"/>
      <c r="H150" s="73"/>
      <c r="I150" s="124">
        <f>I148*15.5/100</f>
        <v>2681500</v>
      </c>
      <c r="J150" s="147">
        <f>J148*15.5/100</f>
        <v>3007775</v>
      </c>
      <c r="K150" s="146">
        <f>K148*15.5/100</f>
        <v>3007775</v>
      </c>
      <c r="L150" s="1"/>
    </row>
    <row r="151" spans="1:13" ht="17.100000000000001" customHeight="1">
      <c r="A151" s="31" t="s">
        <v>53</v>
      </c>
      <c r="B151" s="4" t="s">
        <v>132</v>
      </c>
      <c r="C151" s="3"/>
      <c r="D151" s="3"/>
      <c r="E151" s="3"/>
      <c r="F151" s="3"/>
      <c r="G151" s="3"/>
      <c r="H151" s="73"/>
      <c r="I151" s="124">
        <f>I148*1.7/100</f>
        <v>294100</v>
      </c>
      <c r="J151" s="147">
        <f>J148*1.7/100</f>
        <v>329885</v>
      </c>
      <c r="K151" s="146">
        <f>K148*1.7/100</f>
        <v>329885</v>
      </c>
      <c r="L151" s="1"/>
    </row>
    <row r="152" spans="1:13" ht="17.100000000000001" customHeight="1">
      <c r="A152" s="98">
        <v>32</v>
      </c>
      <c r="B152" s="101" t="s">
        <v>160</v>
      </c>
      <c r="C152" s="102"/>
      <c r="D152" s="102"/>
      <c r="E152" s="102"/>
      <c r="F152" s="102"/>
      <c r="G152" s="102"/>
      <c r="H152" s="103"/>
      <c r="I152" s="122">
        <f>I153+I159+I165+I156</f>
        <v>8185500</v>
      </c>
      <c r="J152" s="144">
        <f t="shared" ref="J152:K152" si="65">J153+J159+J165+J156</f>
        <v>8049500</v>
      </c>
      <c r="K152" s="144">
        <f t="shared" si="65"/>
        <v>8049500</v>
      </c>
      <c r="L152" s="1"/>
    </row>
    <row r="153" spans="1:13" ht="17.100000000000001" customHeight="1">
      <c r="A153" s="30" t="s">
        <v>19</v>
      </c>
      <c r="B153" s="4" t="s">
        <v>20</v>
      </c>
      <c r="C153" s="2"/>
      <c r="D153" s="2"/>
      <c r="E153" s="2"/>
      <c r="F153" s="2"/>
      <c r="G153" s="2"/>
      <c r="H153" s="72"/>
      <c r="I153" s="125">
        <f>SUM(I154:I155)</f>
        <v>425000</v>
      </c>
      <c r="J153" s="145">
        <f t="shared" ref="J153:K153" si="66">SUM(J154:J155)</f>
        <v>340000</v>
      </c>
      <c r="K153" s="145">
        <f t="shared" si="66"/>
        <v>340000</v>
      </c>
      <c r="L153" s="1"/>
    </row>
    <row r="154" spans="1:13" ht="17.100000000000001" customHeight="1">
      <c r="A154" s="31" t="s">
        <v>21</v>
      </c>
      <c r="B154" s="4" t="s">
        <v>22</v>
      </c>
      <c r="C154" s="3"/>
      <c r="D154" s="3"/>
      <c r="E154" s="3"/>
      <c r="F154" s="3"/>
      <c r="G154" s="3"/>
      <c r="H154" s="73"/>
      <c r="I154" s="124">
        <v>255000</v>
      </c>
      <c r="J154" s="147">
        <v>255000</v>
      </c>
      <c r="K154" s="147">
        <v>255000</v>
      </c>
      <c r="L154" s="1"/>
    </row>
    <row r="155" spans="1:13" ht="17.100000000000001" customHeight="1">
      <c r="A155" s="31" t="s">
        <v>57</v>
      </c>
      <c r="B155" s="4" t="s">
        <v>58</v>
      </c>
      <c r="C155" s="3"/>
      <c r="D155" s="3"/>
      <c r="E155" s="3"/>
      <c r="F155" s="3"/>
      <c r="G155" s="3"/>
      <c r="H155" s="73"/>
      <c r="I155" s="124">
        <v>170000</v>
      </c>
      <c r="J155" s="147">
        <v>85000</v>
      </c>
      <c r="K155" s="147">
        <v>85000</v>
      </c>
      <c r="L155" s="1"/>
    </row>
    <row r="156" spans="1:13" ht="17.100000000000001" customHeight="1">
      <c r="A156" s="30" t="s">
        <v>23</v>
      </c>
      <c r="B156" s="4" t="s">
        <v>24</v>
      </c>
      <c r="C156" s="2"/>
      <c r="D156" s="2"/>
      <c r="E156" s="2"/>
      <c r="F156" s="2"/>
      <c r="G156" s="2"/>
      <c r="H156" s="72"/>
      <c r="I156" s="125">
        <f>SUM(I157:I158)</f>
        <v>1232500</v>
      </c>
      <c r="J156" s="145">
        <f t="shared" ref="J156:K156" si="67">SUM(J157:J158)</f>
        <v>1912500</v>
      </c>
      <c r="K156" s="145">
        <f t="shared" si="67"/>
        <v>1912500</v>
      </c>
      <c r="L156" s="1"/>
    </row>
    <row r="157" spans="1:13" ht="17.100000000000001" customHeight="1">
      <c r="A157" s="31" t="s">
        <v>25</v>
      </c>
      <c r="B157" s="4" t="s">
        <v>26</v>
      </c>
      <c r="C157" s="3"/>
      <c r="D157" s="3"/>
      <c r="E157" s="3"/>
      <c r="F157" s="3"/>
      <c r="G157" s="3"/>
      <c r="H157" s="73"/>
      <c r="I157" s="124">
        <v>595000</v>
      </c>
      <c r="J157" s="147">
        <v>1275000</v>
      </c>
      <c r="K157" s="146">
        <v>1275000</v>
      </c>
      <c r="L157" s="1"/>
    </row>
    <row r="158" spans="1:13" ht="17.100000000000001" customHeight="1">
      <c r="A158" s="31" t="s">
        <v>61</v>
      </c>
      <c r="B158" s="4" t="s">
        <v>62</v>
      </c>
      <c r="C158" s="3"/>
      <c r="D158" s="3"/>
      <c r="E158" s="3"/>
      <c r="F158" s="3"/>
      <c r="G158" s="3"/>
      <c r="H158" s="73"/>
      <c r="I158" s="124">
        <v>637500</v>
      </c>
      <c r="J158" s="147">
        <v>637500</v>
      </c>
      <c r="K158" s="147">
        <v>637500</v>
      </c>
      <c r="L158" s="1"/>
    </row>
    <row r="159" spans="1:13" ht="17.100000000000001" customHeight="1">
      <c r="A159" s="30" t="s">
        <v>27</v>
      </c>
      <c r="B159" s="4" t="s">
        <v>28</v>
      </c>
      <c r="C159" s="2"/>
      <c r="D159" s="2"/>
      <c r="E159" s="2"/>
      <c r="F159" s="2"/>
      <c r="G159" s="2"/>
      <c r="H159" s="72"/>
      <c r="I159" s="125">
        <f>SUM(I160:I164)</f>
        <v>6519500</v>
      </c>
      <c r="J159" s="145">
        <f t="shared" ref="J159:K159" si="68">SUM(J160:J164)</f>
        <v>5788500</v>
      </c>
      <c r="K159" s="145">
        <f t="shared" si="68"/>
        <v>5788500</v>
      </c>
      <c r="L159" s="1"/>
    </row>
    <row r="160" spans="1:13" ht="17.100000000000001" customHeight="1">
      <c r="A160" s="31" t="s">
        <v>69</v>
      </c>
      <c r="B160" s="4" t="s">
        <v>70</v>
      </c>
      <c r="C160" s="3"/>
      <c r="D160" s="3"/>
      <c r="E160" s="3"/>
      <c r="F160" s="3"/>
      <c r="G160" s="3"/>
      <c r="H160" s="73"/>
      <c r="I160" s="124">
        <v>340000</v>
      </c>
      <c r="J160" s="114">
        <v>425000</v>
      </c>
      <c r="K160" s="124">
        <v>425000</v>
      </c>
      <c r="L160" s="1"/>
    </row>
    <row r="161" spans="1:13" ht="17.100000000000001" customHeight="1">
      <c r="A161" s="31" t="s">
        <v>29</v>
      </c>
      <c r="B161" s="4" t="s">
        <v>30</v>
      </c>
      <c r="C161" s="3"/>
      <c r="D161" s="3"/>
      <c r="E161" s="3"/>
      <c r="F161" s="3"/>
      <c r="G161" s="3"/>
      <c r="H161" s="73"/>
      <c r="I161" s="124">
        <v>8500</v>
      </c>
      <c r="J161" s="114">
        <v>8500</v>
      </c>
      <c r="K161" s="124">
        <v>8500</v>
      </c>
      <c r="L161" s="1"/>
    </row>
    <row r="162" spans="1:13" ht="17.100000000000001" customHeight="1">
      <c r="A162" s="31" t="s">
        <v>75</v>
      </c>
      <c r="B162" s="4" t="s">
        <v>76</v>
      </c>
      <c r="C162" s="3"/>
      <c r="D162" s="3"/>
      <c r="E162" s="3"/>
      <c r="F162" s="3"/>
      <c r="G162" s="3"/>
      <c r="H162" s="73"/>
      <c r="I162" s="124">
        <v>1700000</v>
      </c>
      <c r="J162" s="114">
        <v>850000</v>
      </c>
      <c r="K162" s="123">
        <v>850000</v>
      </c>
      <c r="L162" s="1"/>
    </row>
    <row r="163" spans="1:13" ht="17.100000000000001" customHeight="1">
      <c r="A163" s="31">
        <v>3237</v>
      </c>
      <c r="B163" s="4" t="s">
        <v>32</v>
      </c>
      <c r="C163" s="3"/>
      <c r="D163" s="3"/>
      <c r="E163" s="3"/>
      <c r="F163" s="3"/>
      <c r="G163" s="3"/>
      <c r="H163" s="73"/>
      <c r="I163" s="124">
        <v>221000</v>
      </c>
      <c r="J163" s="114">
        <v>255000</v>
      </c>
      <c r="K163" s="124">
        <v>255000</v>
      </c>
      <c r="L163" s="1"/>
    </row>
    <row r="164" spans="1:13" ht="17.100000000000001" customHeight="1">
      <c r="A164" s="31" t="s">
        <v>79</v>
      </c>
      <c r="B164" s="4" t="s">
        <v>80</v>
      </c>
      <c r="C164" s="3"/>
      <c r="D164" s="3"/>
      <c r="E164" s="3"/>
      <c r="F164" s="3"/>
      <c r="G164" s="3"/>
      <c r="H164" s="73"/>
      <c r="I164" s="124">
        <v>4250000</v>
      </c>
      <c r="J164" s="114">
        <v>4250000</v>
      </c>
      <c r="K164" s="124">
        <v>4250000</v>
      </c>
      <c r="L164" s="1"/>
    </row>
    <row r="165" spans="1:13" ht="17.100000000000001" customHeight="1">
      <c r="A165" s="30" t="s">
        <v>36</v>
      </c>
      <c r="B165" s="4" t="s">
        <v>37</v>
      </c>
      <c r="C165" s="2"/>
      <c r="D165" s="2"/>
      <c r="E165" s="2"/>
      <c r="F165" s="2"/>
      <c r="G165" s="2"/>
      <c r="H165" s="72"/>
      <c r="I165" s="125">
        <f>SUM(I166)</f>
        <v>8500</v>
      </c>
      <c r="J165" s="145">
        <f t="shared" ref="J165:K165" si="69">SUM(J166)</f>
        <v>8500</v>
      </c>
      <c r="K165" s="125">
        <f t="shared" si="69"/>
        <v>8500</v>
      </c>
      <c r="L165" s="1"/>
    </row>
    <row r="166" spans="1:13" ht="17.100000000000001" customHeight="1">
      <c r="A166" s="49" t="s">
        <v>38</v>
      </c>
      <c r="B166" s="50" t="s">
        <v>39</v>
      </c>
      <c r="C166" s="51"/>
      <c r="D166" s="51"/>
      <c r="E166" s="51"/>
      <c r="F166" s="51"/>
      <c r="G166" s="51"/>
      <c r="H166" s="74"/>
      <c r="I166" s="124">
        <v>8500</v>
      </c>
      <c r="J166" s="147">
        <v>8500</v>
      </c>
      <c r="K166" s="124">
        <v>8500</v>
      </c>
      <c r="L166" s="1"/>
    </row>
    <row r="167" spans="1:13" ht="17.100000000000001" customHeight="1">
      <c r="A167" s="104">
        <v>42</v>
      </c>
      <c r="B167" s="95" t="s">
        <v>157</v>
      </c>
      <c r="C167" s="105"/>
      <c r="D167" s="105"/>
      <c r="E167" s="105"/>
      <c r="F167" s="105"/>
      <c r="G167" s="105"/>
      <c r="H167" s="106"/>
      <c r="I167" s="122">
        <f>I168+I170</f>
        <v>3298850</v>
      </c>
      <c r="J167" s="144">
        <f t="shared" ref="J167:K167" si="70">J168+J170</f>
        <v>178500</v>
      </c>
      <c r="K167" s="122">
        <f t="shared" si="70"/>
        <v>136000</v>
      </c>
      <c r="L167" s="1"/>
    </row>
    <row r="168" spans="1:13" ht="17.100000000000001" customHeight="1">
      <c r="A168" s="30" t="s">
        <v>100</v>
      </c>
      <c r="B168" s="4" t="s">
        <v>101</v>
      </c>
      <c r="C168" s="3"/>
      <c r="D168" s="3"/>
      <c r="E168" s="3"/>
      <c r="F168" s="3"/>
      <c r="G168" s="3"/>
      <c r="H168" s="73"/>
      <c r="I168" s="125">
        <f>SUM(I169)</f>
        <v>918850</v>
      </c>
      <c r="J168" s="145">
        <f t="shared" ref="J168:K168" si="71">SUM(J169)</f>
        <v>178500</v>
      </c>
      <c r="K168" s="125">
        <f t="shared" si="71"/>
        <v>136000</v>
      </c>
      <c r="L168" s="1"/>
    </row>
    <row r="169" spans="1:13" ht="17.100000000000001" customHeight="1">
      <c r="A169" s="31">
        <v>4221</v>
      </c>
      <c r="B169" s="4" t="s">
        <v>103</v>
      </c>
      <c r="C169" s="3"/>
      <c r="D169" s="3"/>
      <c r="E169" s="3"/>
      <c r="F169" s="3"/>
      <c r="G169" s="3"/>
      <c r="H169" s="73"/>
      <c r="I169" s="124">
        <v>918850</v>
      </c>
      <c r="J169" s="147">
        <v>178500</v>
      </c>
      <c r="K169" s="124">
        <v>136000</v>
      </c>
      <c r="L169" s="1"/>
    </row>
    <row r="170" spans="1:13" ht="17.100000000000001" customHeight="1">
      <c r="A170" s="30" t="s">
        <v>149</v>
      </c>
      <c r="B170" s="4" t="s">
        <v>150</v>
      </c>
      <c r="C170" s="84"/>
      <c r="D170" s="84"/>
      <c r="E170" s="84"/>
      <c r="F170" s="84"/>
      <c r="G170" s="84"/>
      <c r="H170" s="85"/>
      <c r="I170" s="125">
        <f>SUM(I171)</f>
        <v>2380000</v>
      </c>
      <c r="J170" s="145">
        <f t="shared" ref="J170:K170" si="72">SUM(J171)</f>
        <v>0</v>
      </c>
      <c r="K170" s="125">
        <f t="shared" si="72"/>
        <v>0</v>
      </c>
      <c r="L170" s="1"/>
    </row>
    <row r="171" spans="1:13" ht="17.100000000000001" customHeight="1" thickBot="1">
      <c r="A171" s="49">
        <v>4231</v>
      </c>
      <c r="B171" s="4" t="s">
        <v>151</v>
      </c>
      <c r="C171" s="51"/>
      <c r="D171" s="51"/>
      <c r="E171" s="51"/>
      <c r="F171" s="51"/>
      <c r="G171" s="51"/>
      <c r="H171" s="74"/>
      <c r="I171" s="124">
        <v>2380000</v>
      </c>
      <c r="J171" s="161"/>
      <c r="K171" s="129"/>
      <c r="L171" s="1"/>
    </row>
    <row r="172" spans="1:13" ht="22.5" customHeight="1" thickBot="1">
      <c r="A172" s="86" t="s">
        <v>145</v>
      </c>
      <c r="B172" s="87" t="s">
        <v>144</v>
      </c>
      <c r="C172" s="88">
        <v>860684214</v>
      </c>
      <c r="D172" s="88">
        <v>0</v>
      </c>
      <c r="E172" s="88">
        <v>0</v>
      </c>
      <c r="F172" s="88">
        <v>0</v>
      </c>
      <c r="G172" s="88">
        <v>0</v>
      </c>
      <c r="H172" s="89">
        <v>0</v>
      </c>
      <c r="I172" s="130">
        <f>I173+I191</f>
        <v>1967354.2439999999</v>
      </c>
      <c r="J172" s="158">
        <f t="shared" ref="J172:K172" si="73">J173+J191</f>
        <v>2260482.7999999998</v>
      </c>
      <c r="K172" s="130">
        <f t="shared" si="73"/>
        <v>2260482.7999999998</v>
      </c>
      <c r="L172" s="1"/>
    </row>
    <row r="173" spans="1:13" ht="17.100000000000001" customHeight="1">
      <c r="A173" s="90" t="s">
        <v>141</v>
      </c>
      <c r="B173" s="91" t="s">
        <v>153</v>
      </c>
      <c r="C173" s="92">
        <v>155000000</v>
      </c>
      <c r="D173" s="92">
        <v>0</v>
      </c>
      <c r="E173" s="92">
        <v>0</v>
      </c>
      <c r="F173" s="92">
        <v>0</v>
      </c>
      <c r="G173" s="92">
        <v>0</v>
      </c>
      <c r="H173" s="93">
        <v>0</v>
      </c>
      <c r="I173" s="162">
        <f>I174+I180+I188</f>
        <v>491822.64399999997</v>
      </c>
      <c r="J173" s="159">
        <f t="shared" ref="J173:K173" si="74">J174+J180+J188</f>
        <v>564539</v>
      </c>
      <c r="K173" s="162">
        <f t="shared" si="74"/>
        <v>564539</v>
      </c>
      <c r="L173" s="1"/>
    </row>
    <row r="174" spans="1:13" ht="17.100000000000001" customHeight="1">
      <c r="A174" s="107" t="s">
        <v>10</v>
      </c>
      <c r="B174" s="108" t="s">
        <v>161</v>
      </c>
      <c r="C174" s="109"/>
      <c r="D174" s="109"/>
      <c r="E174" s="109"/>
      <c r="F174" s="109"/>
      <c r="G174" s="109"/>
      <c r="H174" s="110"/>
      <c r="I174" s="163">
        <f>I175+I177</f>
        <v>391772.64399999997</v>
      </c>
      <c r="J174" s="160">
        <f t="shared" ref="J174:K174" si="75">J175+J177</f>
        <v>482864</v>
      </c>
      <c r="K174" s="163">
        <f t="shared" si="75"/>
        <v>482864</v>
      </c>
      <c r="L174" s="1"/>
      <c r="M174" s="6"/>
    </row>
    <row r="175" spans="1:13" ht="17.100000000000001" customHeight="1">
      <c r="A175" s="30" t="s">
        <v>40</v>
      </c>
      <c r="B175" s="4" t="s">
        <v>41</v>
      </c>
      <c r="C175" s="2"/>
      <c r="D175" s="2"/>
      <c r="E175" s="2"/>
      <c r="F175" s="2"/>
      <c r="G175" s="2"/>
      <c r="H175" s="72"/>
      <c r="I175" s="125">
        <f>SUM(I176)</f>
        <v>334277</v>
      </c>
      <c r="J175" s="145">
        <f t="shared" ref="J175:K175" si="76">SUM(J176)</f>
        <v>412000</v>
      </c>
      <c r="K175" s="125">
        <f t="shared" si="76"/>
        <v>412000</v>
      </c>
      <c r="L175" s="1"/>
    </row>
    <row r="176" spans="1:13" ht="17.100000000000001" customHeight="1">
      <c r="A176" s="31" t="s">
        <v>42</v>
      </c>
      <c r="B176" s="4" t="s">
        <v>43</v>
      </c>
      <c r="C176" s="3"/>
      <c r="D176" s="3"/>
      <c r="E176" s="3"/>
      <c r="F176" s="3"/>
      <c r="G176" s="3"/>
      <c r="H176" s="73"/>
      <c r="I176" s="124">
        <v>334277</v>
      </c>
      <c r="J176" s="147">
        <v>412000</v>
      </c>
      <c r="K176" s="124">
        <v>412000</v>
      </c>
      <c r="L176" s="1"/>
    </row>
    <row r="177" spans="1:13" ht="17.100000000000001" customHeight="1">
      <c r="A177" s="30" t="s">
        <v>49</v>
      </c>
      <c r="B177" s="4" t="s">
        <v>50</v>
      </c>
      <c r="C177" s="2"/>
      <c r="D177" s="2"/>
      <c r="E177" s="2"/>
      <c r="F177" s="2"/>
      <c r="G177" s="2"/>
      <c r="H177" s="72"/>
      <c r="I177" s="125">
        <f>SUM(I178:I179)</f>
        <v>57495.644</v>
      </c>
      <c r="J177" s="145">
        <f t="shared" ref="J177:K177" si="77">SUM(J178:J179)</f>
        <v>70864</v>
      </c>
      <c r="K177" s="125">
        <f t="shared" si="77"/>
        <v>70864</v>
      </c>
      <c r="L177" s="1"/>
    </row>
    <row r="178" spans="1:13" ht="17.100000000000001" customHeight="1">
      <c r="A178" s="31" t="s">
        <v>51</v>
      </c>
      <c r="B178" s="4" t="s">
        <v>52</v>
      </c>
      <c r="C178" s="3"/>
      <c r="D178" s="3"/>
      <c r="E178" s="3"/>
      <c r="F178" s="3"/>
      <c r="G178" s="3"/>
      <c r="H178" s="73"/>
      <c r="I178" s="124">
        <f>I176*15.5/100</f>
        <v>51812.934999999998</v>
      </c>
      <c r="J178" s="147">
        <f>J176*15.5/100</f>
        <v>63860</v>
      </c>
      <c r="K178" s="124">
        <f>K176*15.5/100</f>
        <v>63860</v>
      </c>
      <c r="L178" s="1"/>
    </row>
    <row r="179" spans="1:13" ht="17.100000000000001" customHeight="1">
      <c r="A179" s="31" t="s">
        <v>53</v>
      </c>
      <c r="B179" s="4" t="s">
        <v>132</v>
      </c>
      <c r="C179" s="3"/>
      <c r="D179" s="3"/>
      <c r="E179" s="3"/>
      <c r="F179" s="3"/>
      <c r="G179" s="3"/>
      <c r="H179" s="73"/>
      <c r="I179" s="124">
        <f>I175*1.7/100</f>
        <v>5682.7089999999998</v>
      </c>
      <c r="J179" s="147">
        <f>J175*1.7/100</f>
        <v>7004</v>
      </c>
      <c r="K179" s="124">
        <f>K176*1.7/100</f>
        <v>7004</v>
      </c>
      <c r="L179" s="1"/>
    </row>
    <row r="180" spans="1:13" ht="17.100000000000001" customHeight="1">
      <c r="A180" s="98">
        <v>32</v>
      </c>
      <c r="B180" s="101" t="s">
        <v>160</v>
      </c>
      <c r="C180" s="102"/>
      <c r="D180" s="102"/>
      <c r="E180" s="102"/>
      <c r="F180" s="102"/>
      <c r="G180" s="102"/>
      <c r="H180" s="103"/>
      <c r="I180" s="122">
        <f>I181+I184+I186</f>
        <v>79800</v>
      </c>
      <c r="J180" s="144">
        <f t="shared" ref="J180:K180" si="78">J181+J184+J186</f>
        <v>79800</v>
      </c>
      <c r="K180" s="122">
        <f t="shared" si="78"/>
        <v>79800</v>
      </c>
      <c r="L180" s="1"/>
    </row>
    <row r="181" spans="1:13" ht="17.100000000000001" customHeight="1">
      <c r="A181" s="30" t="s">
        <v>19</v>
      </c>
      <c r="B181" s="4" t="s">
        <v>20</v>
      </c>
      <c r="C181" s="2"/>
      <c r="D181" s="2"/>
      <c r="E181" s="2"/>
      <c r="F181" s="2"/>
      <c r="G181" s="2"/>
      <c r="H181" s="72"/>
      <c r="I181" s="125">
        <f>SUM(I182:I183)</f>
        <v>29000</v>
      </c>
      <c r="J181" s="145">
        <f t="shared" ref="J181:K181" si="79">SUM(J182:J183)</f>
        <v>29000</v>
      </c>
      <c r="K181" s="125">
        <f t="shared" si="79"/>
        <v>29000</v>
      </c>
      <c r="L181" s="1"/>
    </row>
    <row r="182" spans="1:13" ht="17.100000000000001" customHeight="1">
      <c r="A182" s="31" t="s">
        <v>21</v>
      </c>
      <c r="B182" s="4" t="s">
        <v>22</v>
      </c>
      <c r="C182" s="3"/>
      <c r="D182" s="3"/>
      <c r="E182" s="3"/>
      <c r="F182" s="3"/>
      <c r="G182" s="3"/>
      <c r="H182" s="73"/>
      <c r="I182" s="124">
        <v>20000</v>
      </c>
      <c r="J182" s="147">
        <v>20000</v>
      </c>
      <c r="K182" s="124">
        <v>20000</v>
      </c>
      <c r="L182" s="1"/>
    </row>
    <row r="183" spans="1:13" ht="17.100000000000001" customHeight="1">
      <c r="A183" s="31" t="s">
        <v>57</v>
      </c>
      <c r="B183" s="4" t="s">
        <v>58</v>
      </c>
      <c r="C183" s="3"/>
      <c r="D183" s="3"/>
      <c r="E183" s="3"/>
      <c r="F183" s="3"/>
      <c r="G183" s="3"/>
      <c r="H183" s="73"/>
      <c r="I183" s="124">
        <v>9000</v>
      </c>
      <c r="J183" s="147">
        <v>9000</v>
      </c>
      <c r="K183" s="124">
        <v>9000</v>
      </c>
      <c r="L183" s="1"/>
    </row>
    <row r="184" spans="1:13" ht="17.100000000000001" customHeight="1">
      <c r="A184" s="30" t="s">
        <v>23</v>
      </c>
      <c r="B184" s="4" t="s">
        <v>24</v>
      </c>
      <c r="C184" s="2"/>
      <c r="D184" s="2"/>
      <c r="E184" s="2"/>
      <c r="F184" s="2"/>
      <c r="G184" s="2"/>
      <c r="H184" s="72"/>
      <c r="I184" s="125">
        <f>SUM(I185:I185)</f>
        <v>0</v>
      </c>
      <c r="J184" s="145">
        <f t="shared" ref="J184:K184" si="80">SUM(J185:J185)</f>
        <v>0</v>
      </c>
      <c r="K184" s="125">
        <f t="shared" si="80"/>
        <v>0</v>
      </c>
      <c r="L184" s="1"/>
    </row>
    <row r="185" spans="1:13" ht="17.100000000000001" customHeight="1">
      <c r="A185" s="31" t="s">
        <v>25</v>
      </c>
      <c r="B185" s="4" t="s">
        <v>26</v>
      </c>
      <c r="C185" s="3"/>
      <c r="D185" s="3"/>
      <c r="E185" s="3"/>
      <c r="F185" s="3"/>
      <c r="G185" s="3"/>
      <c r="H185" s="73"/>
      <c r="I185" s="124"/>
      <c r="J185" s="147"/>
      <c r="K185" s="124"/>
      <c r="L185" s="1"/>
    </row>
    <row r="186" spans="1:13" ht="17.100000000000001" customHeight="1">
      <c r="A186" s="30" t="s">
        <v>27</v>
      </c>
      <c r="B186" s="4" t="s">
        <v>28</v>
      </c>
      <c r="C186" s="2"/>
      <c r="D186" s="2"/>
      <c r="E186" s="2"/>
      <c r="F186" s="2"/>
      <c r="G186" s="2"/>
      <c r="H186" s="72"/>
      <c r="I186" s="125">
        <f>SUM(I187:I187)</f>
        <v>50800</v>
      </c>
      <c r="J186" s="145">
        <f t="shared" ref="J186:K186" si="81">SUM(J187:J187)</f>
        <v>50800</v>
      </c>
      <c r="K186" s="125">
        <f t="shared" si="81"/>
        <v>50800</v>
      </c>
      <c r="L186" s="1"/>
    </row>
    <row r="187" spans="1:13" ht="17.100000000000001" customHeight="1">
      <c r="A187" s="31">
        <v>3237</v>
      </c>
      <c r="B187" s="4" t="s">
        <v>32</v>
      </c>
      <c r="C187" s="3"/>
      <c r="D187" s="3"/>
      <c r="E187" s="3"/>
      <c r="F187" s="3"/>
      <c r="G187" s="3"/>
      <c r="H187" s="73"/>
      <c r="I187" s="114">
        <v>50800</v>
      </c>
      <c r="J187" s="116">
        <v>50800</v>
      </c>
      <c r="K187" s="124">
        <v>50800</v>
      </c>
      <c r="L187" s="1"/>
    </row>
    <row r="188" spans="1:13" ht="17.100000000000001" customHeight="1">
      <c r="A188" s="98">
        <v>42</v>
      </c>
      <c r="B188" s="95" t="s">
        <v>157</v>
      </c>
      <c r="C188" s="102"/>
      <c r="D188" s="102"/>
      <c r="E188" s="102"/>
      <c r="F188" s="102"/>
      <c r="G188" s="102"/>
      <c r="H188" s="103"/>
      <c r="I188" s="122">
        <f>I189</f>
        <v>20250</v>
      </c>
      <c r="J188" s="144">
        <f t="shared" ref="J188:K188" si="82">J189</f>
        <v>1875</v>
      </c>
      <c r="K188" s="144">
        <f t="shared" si="82"/>
        <v>1875</v>
      </c>
      <c r="L188" s="1"/>
    </row>
    <row r="189" spans="1:13" ht="17.100000000000001" customHeight="1">
      <c r="A189" s="30" t="s">
        <v>100</v>
      </c>
      <c r="B189" s="4" t="s">
        <v>101</v>
      </c>
      <c r="C189" s="3"/>
      <c r="D189" s="3"/>
      <c r="E189" s="3"/>
      <c r="F189" s="3"/>
      <c r="G189" s="3"/>
      <c r="H189" s="73"/>
      <c r="I189" s="125">
        <f>SUM(I190)</f>
        <v>20250</v>
      </c>
      <c r="J189" s="145">
        <f t="shared" ref="J189:K189" si="83">SUM(J190)</f>
        <v>1875</v>
      </c>
      <c r="K189" s="145">
        <f t="shared" si="83"/>
        <v>1875</v>
      </c>
      <c r="L189" s="1"/>
    </row>
    <row r="190" spans="1:13" ht="17.100000000000001" customHeight="1">
      <c r="A190" s="49">
        <v>4221</v>
      </c>
      <c r="B190" s="50" t="s">
        <v>103</v>
      </c>
      <c r="C190" s="51"/>
      <c r="D190" s="51"/>
      <c r="E190" s="51"/>
      <c r="F190" s="51"/>
      <c r="G190" s="51"/>
      <c r="H190" s="74"/>
      <c r="I190" s="124">
        <v>20250</v>
      </c>
      <c r="J190" s="147">
        <v>1875</v>
      </c>
      <c r="K190" s="147">
        <v>1875</v>
      </c>
      <c r="L190" s="1"/>
    </row>
    <row r="191" spans="1:13" ht="17.100000000000001" customHeight="1">
      <c r="A191" s="26" t="s">
        <v>146</v>
      </c>
      <c r="B191" s="9" t="s">
        <v>152</v>
      </c>
      <c r="C191" s="11">
        <v>155000000</v>
      </c>
      <c r="D191" s="11">
        <v>0</v>
      </c>
      <c r="E191" s="11">
        <v>0</v>
      </c>
      <c r="F191" s="11">
        <v>0</v>
      </c>
      <c r="G191" s="11">
        <v>0</v>
      </c>
      <c r="H191" s="65">
        <v>0</v>
      </c>
      <c r="I191" s="128">
        <f>I192+I198+I206</f>
        <v>1475531.6</v>
      </c>
      <c r="J191" s="151">
        <f t="shared" ref="J191:K191" si="84">J192+J198+J206</f>
        <v>1695943.8</v>
      </c>
      <c r="K191" s="151">
        <f t="shared" si="84"/>
        <v>1695943.8</v>
      </c>
      <c r="L191" s="1"/>
    </row>
    <row r="192" spans="1:13" ht="17.100000000000001" customHeight="1">
      <c r="A192" s="94" t="s">
        <v>10</v>
      </c>
      <c r="B192" s="95"/>
      <c r="C192" s="96"/>
      <c r="D192" s="96"/>
      <c r="E192" s="96"/>
      <c r="F192" s="96"/>
      <c r="G192" s="96"/>
      <c r="H192" s="97"/>
      <c r="I192" s="157">
        <f>I193+I195</f>
        <v>1175281.6000000001</v>
      </c>
      <c r="J192" s="152">
        <f t="shared" ref="J192:K192" si="85">J193+J195</f>
        <v>1450818.8</v>
      </c>
      <c r="K192" s="152">
        <f t="shared" si="85"/>
        <v>1450818.8</v>
      </c>
      <c r="L192" s="1"/>
      <c r="M192" s="6"/>
    </row>
    <row r="193" spans="1:13" ht="17.100000000000001" customHeight="1">
      <c r="A193" s="30" t="s">
        <v>40</v>
      </c>
      <c r="B193" s="4" t="s">
        <v>41</v>
      </c>
      <c r="C193" s="2"/>
      <c r="D193" s="2"/>
      <c r="E193" s="2"/>
      <c r="F193" s="2"/>
      <c r="G193" s="2"/>
      <c r="H193" s="72"/>
      <c r="I193" s="125">
        <f>SUM(I194)</f>
        <v>1002800</v>
      </c>
      <c r="J193" s="145">
        <f t="shared" ref="J193:K193" si="86">SUM(J194)</f>
        <v>1237900</v>
      </c>
      <c r="K193" s="145">
        <f t="shared" si="86"/>
        <v>1237900</v>
      </c>
      <c r="L193" s="1"/>
      <c r="M193" s="6"/>
    </row>
    <row r="194" spans="1:13" ht="17.100000000000001" customHeight="1">
      <c r="A194" s="31" t="s">
        <v>42</v>
      </c>
      <c r="B194" s="4" t="s">
        <v>43</v>
      </c>
      <c r="C194" s="3"/>
      <c r="D194" s="3"/>
      <c r="E194" s="3"/>
      <c r="F194" s="3"/>
      <c r="G194" s="3"/>
      <c r="H194" s="73"/>
      <c r="I194" s="124">
        <v>1002800</v>
      </c>
      <c r="J194" s="147">
        <v>1237900</v>
      </c>
      <c r="K194" s="147">
        <v>1237900</v>
      </c>
      <c r="L194" s="1"/>
    </row>
    <row r="195" spans="1:13" ht="17.100000000000001" customHeight="1">
      <c r="A195" s="30" t="s">
        <v>49</v>
      </c>
      <c r="B195" s="4" t="s">
        <v>50</v>
      </c>
      <c r="C195" s="2"/>
      <c r="D195" s="2"/>
      <c r="E195" s="2"/>
      <c r="F195" s="2"/>
      <c r="G195" s="2"/>
      <c r="H195" s="72"/>
      <c r="I195" s="125">
        <f>SUM(I196:I197)</f>
        <v>172481.6</v>
      </c>
      <c r="J195" s="145">
        <f t="shared" ref="J195:K195" si="87">SUM(J196:J197)</f>
        <v>212918.8</v>
      </c>
      <c r="K195" s="145">
        <f t="shared" si="87"/>
        <v>212918.8</v>
      </c>
      <c r="L195" s="1"/>
    </row>
    <row r="196" spans="1:13" ht="17.100000000000001" customHeight="1">
      <c r="A196" s="31" t="s">
        <v>51</v>
      </c>
      <c r="B196" s="4" t="s">
        <v>52</v>
      </c>
      <c r="C196" s="3"/>
      <c r="D196" s="3"/>
      <c r="E196" s="3"/>
      <c r="F196" s="3"/>
      <c r="G196" s="3"/>
      <c r="H196" s="73"/>
      <c r="I196" s="124">
        <f>I194*15.5/100</f>
        <v>155434</v>
      </c>
      <c r="J196" s="147">
        <f>J194*15.5/100</f>
        <v>191874.5</v>
      </c>
      <c r="K196" s="147">
        <f>K194*15.5/100</f>
        <v>191874.5</v>
      </c>
      <c r="L196" s="1"/>
    </row>
    <row r="197" spans="1:13" ht="17.100000000000001" customHeight="1">
      <c r="A197" s="31" t="s">
        <v>53</v>
      </c>
      <c r="B197" s="4" t="s">
        <v>132</v>
      </c>
      <c r="C197" s="3"/>
      <c r="D197" s="3"/>
      <c r="E197" s="3"/>
      <c r="F197" s="3"/>
      <c r="G197" s="3"/>
      <c r="H197" s="73"/>
      <c r="I197" s="124">
        <f>I194*1.7/100</f>
        <v>17047.599999999999</v>
      </c>
      <c r="J197" s="147">
        <f>J194*1.7/100</f>
        <v>21044.3</v>
      </c>
      <c r="K197" s="147">
        <f>K194*1.7/100</f>
        <v>21044.3</v>
      </c>
      <c r="L197" s="1"/>
    </row>
    <row r="198" spans="1:13" ht="17.100000000000001" customHeight="1">
      <c r="A198" s="98">
        <v>32</v>
      </c>
      <c r="B198" s="101" t="s">
        <v>160</v>
      </c>
      <c r="C198" s="102"/>
      <c r="D198" s="102"/>
      <c r="E198" s="102"/>
      <c r="F198" s="102"/>
      <c r="G198" s="102"/>
      <c r="H198" s="103"/>
      <c r="I198" s="122">
        <f>I199+I202+I204</f>
        <v>239500</v>
      </c>
      <c r="J198" s="144">
        <f t="shared" ref="J198:K198" si="88">J199+J202+J204</f>
        <v>239500</v>
      </c>
      <c r="K198" s="144">
        <f t="shared" si="88"/>
        <v>239500</v>
      </c>
      <c r="L198" s="1"/>
    </row>
    <row r="199" spans="1:13" ht="17.100000000000001" customHeight="1">
      <c r="A199" s="30" t="s">
        <v>19</v>
      </c>
      <c r="B199" s="4" t="s">
        <v>20</v>
      </c>
      <c r="C199" s="2"/>
      <c r="D199" s="2"/>
      <c r="E199" s="2"/>
      <c r="F199" s="2"/>
      <c r="G199" s="2"/>
      <c r="H199" s="72"/>
      <c r="I199" s="125">
        <f>SUM(I200:I201)</f>
        <v>87000</v>
      </c>
      <c r="J199" s="145">
        <f t="shared" ref="J199:K199" si="89">SUM(J200:J201)</f>
        <v>87000</v>
      </c>
      <c r="K199" s="145">
        <f t="shared" si="89"/>
        <v>87000</v>
      </c>
      <c r="L199" s="1"/>
    </row>
    <row r="200" spans="1:13" ht="17.100000000000001" customHeight="1">
      <c r="A200" s="31" t="s">
        <v>21</v>
      </c>
      <c r="B200" s="4" t="s">
        <v>22</v>
      </c>
      <c r="C200" s="3"/>
      <c r="D200" s="3"/>
      <c r="E200" s="3"/>
      <c r="F200" s="3"/>
      <c r="G200" s="3"/>
      <c r="H200" s="73"/>
      <c r="I200" s="124">
        <v>60000</v>
      </c>
      <c r="J200" s="147">
        <v>60000</v>
      </c>
      <c r="K200" s="147">
        <v>60000</v>
      </c>
      <c r="L200" s="1"/>
    </row>
    <row r="201" spans="1:13" ht="17.100000000000001" customHeight="1">
      <c r="A201" s="31" t="s">
        <v>57</v>
      </c>
      <c r="B201" s="4" t="s">
        <v>58</v>
      </c>
      <c r="C201" s="3"/>
      <c r="D201" s="3"/>
      <c r="E201" s="3"/>
      <c r="F201" s="3"/>
      <c r="G201" s="3"/>
      <c r="H201" s="73"/>
      <c r="I201" s="124">
        <v>27000</v>
      </c>
      <c r="J201" s="147">
        <v>27000</v>
      </c>
      <c r="K201" s="147">
        <v>27000</v>
      </c>
      <c r="L201" s="1"/>
    </row>
    <row r="202" spans="1:13" ht="17.100000000000001" customHeight="1">
      <c r="A202" s="30" t="s">
        <v>23</v>
      </c>
      <c r="B202" s="4" t="s">
        <v>24</v>
      </c>
      <c r="C202" s="2"/>
      <c r="D202" s="2"/>
      <c r="E202" s="2"/>
      <c r="F202" s="2"/>
      <c r="G202" s="2"/>
      <c r="H202" s="72"/>
      <c r="I202" s="125">
        <f>SUM(I203:I203)</f>
        <v>0</v>
      </c>
      <c r="J202" s="145">
        <f t="shared" ref="J202:K202" si="90">SUM(J203:J203)</f>
        <v>0</v>
      </c>
      <c r="K202" s="145">
        <f t="shared" si="90"/>
        <v>0</v>
      </c>
      <c r="L202" s="1"/>
    </row>
    <row r="203" spans="1:13" ht="17.100000000000001" customHeight="1">
      <c r="A203" s="31" t="s">
        <v>25</v>
      </c>
      <c r="B203" s="4" t="s">
        <v>26</v>
      </c>
      <c r="C203" s="3"/>
      <c r="D203" s="3"/>
      <c r="E203" s="3"/>
      <c r="F203" s="3"/>
      <c r="G203" s="3"/>
      <c r="H203" s="73"/>
      <c r="I203" s="124"/>
      <c r="J203" s="147"/>
      <c r="K203" s="147"/>
      <c r="L203" s="1"/>
    </row>
    <row r="204" spans="1:13" ht="17.100000000000001" customHeight="1">
      <c r="A204" s="30" t="s">
        <v>27</v>
      </c>
      <c r="B204" s="4" t="s">
        <v>28</v>
      </c>
      <c r="C204" s="2"/>
      <c r="D204" s="2"/>
      <c r="E204" s="2"/>
      <c r="F204" s="2"/>
      <c r="G204" s="2"/>
      <c r="H204" s="72"/>
      <c r="I204" s="125">
        <f>SUM(I205:I205)</f>
        <v>152500</v>
      </c>
      <c r="J204" s="145">
        <f t="shared" ref="J204:K204" si="91">SUM(J205:J205)</f>
        <v>152500</v>
      </c>
      <c r="K204" s="145">
        <f t="shared" si="91"/>
        <v>152500</v>
      </c>
      <c r="L204" s="1"/>
    </row>
    <row r="205" spans="1:13" ht="17.100000000000001" customHeight="1">
      <c r="A205" s="31">
        <v>3237</v>
      </c>
      <c r="B205" s="4" t="s">
        <v>32</v>
      </c>
      <c r="C205" s="3"/>
      <c r="D205" s="3"/>
      <c r="E205" s="3"/>
      <c r="F205" s="3"/>
      <c r="G205" s="3"/>
      <c r="H205" s="73"/>
      <c r="I205" s="124">
        <v>152500</v>
      </c>
      <c r="J205" s="147">
        <v>152500</v>
      </c>
      <c r="K205" s="147">
        <v>152500</v>
      </c>
      <c r="L205" s="1"/>
    </row>
    <row r="206" spans="1:13" ht="17.100000000000001" customHeight="1">
      <c r="A206" s="98">
        <v>42</v>
      </c>
      <c r="B206" s="95" t="s">
        <v>157</v>
      </c>
      <c r="C206" s="102"/>
      <c r="D206" s="102"/>
      <c r="E206" s="102"/>
      <c r="F206" s="102"/>
      <c r="G206" s="102"/>
      <c r="H206" s="103"/>
      <c r="I206" s="122">
        <f>I207</f>
        <v>60750</v>
      </c>
      <c r="J206" s="144">
        <f t="shared" ref="J206:K206" si="92">J207</f>
        <v>5625</v>
      </c>
      <c r="K206" s="144">
        <f t="shared" si="92"/>
        <v>5625</v>
      </c>
      <c r="L206" s="1"/>
    </row>
    <row r="207" spans="1:13" ht="17.100000000000001" customHeight="1">
      <c r="A207" s="30" t="s">
        <v>100</v>
      </c>
      <c r="B207" s="4" t="s">
        <v>101</v>
      </c>
      <c r="C207" s="3"/>
      <c r="D207" s="3"/>
      <c r="E207" s="3"/>
      <c r="F207" s="3"/>
      <c r="G207" s="3"/>
      <c r="H207" s="73"/>
      <c r="I207" s="125">
        <f>SUM(I208)</f>
        <v>60750</v>
      </c>
      <c r="J207" s="145">
        <f t="shared" ref="J207:K207" si="93">SUM(J208)</f>
        <v>5625</v>
      </c>
      <c r="K207" s="145">
        <f t="shared" si="93"/>
        <v>5625</v>
      </c>
      <c r="L207" s="1"/>
    </row>
    <row r="208" spans="1:13" ht="17.100000000000001" customHeight="1" thickBot="1">
      <c r="A208" s="32">
        <v>4221</v>
      </c>
      <c r="B208" s="33" t="s">
        <v>103</v>
      </c>
      <c r="C208" s="34"/>
      <c r="D208" s="34"/>
      <c r="E208" s="34"/>
      <c r="F208" s="34"/>
      <c r="G208" s="34"/>
      <c r="H208" s="75"/>
      <c r="I208" s="115">
        <v>60750</v>
      </c>
      <c r="J208" s="117">
        <v>5625</v>
      </c>
      <c r="K208" s="131">
        <v>5625</v>
      </c>
      <c r="L208" s="1"/>
    </row>
    <row r="209" spans="12:12" ht="29.25" customHeight="1">
      <c r="L209" s="1"/>
    </row>
    <row r="210" spans="12:12" ht="29.25" customHeight="1">
      <c r="L210" s="1"/>
    </row>
    <row r="211" spans="12:12" ht="29.25" customHeight="1">
      <c r="L211" s="1"/>
    </row>
    <row r="212" spans="12:12" ht="29.25" customHeight="1">
      <c r="L212" s="1"/>
    </row>
    <row r="213" spans="12:12" ht="29.25" customHeight="1">
      <c r="L213" s="1"/>
    </row>
    <row r="214" spans="12:12" ht="29.25" customHeight="1">
      <c r="L214" s="1"/>
    </row>
    <row r="215" spans="12:12" ht="29.25" customHeight="1">
      <c r="L215" s="1"/>
    </row>
    <row r="216" spans="12:12" ht="29.25" customHeight="1">
      <c r="L216" s="1"/>
    </row>
    <row r="217" spans="12:12" ht="29.25" customHeight="1">
      <c r="L217" s="1"/>
    </row>
    <row r="218" spans="12:12" ht="29.25" customHeight="1">
      <c r="L218" s="1"/>
    </row>
    <row r="219" spans="12:12" ht="29.25" customHeight="1">
      <c r="L219" s="1"/>
    </row>
    <row r="220" spans="12:12" ht="29.25" customHeight="1">
      <c r="L220" s="1"/>
    </row>
    <row r="221" spans="12:12" ht="29.25" customHeight="1">
      <c r="L221" s="1"/>
    </row>
    <row r="222" spans="12:12" ht="29.25" customHeight="1">
      <c r="L222" s="1"/>
    </row>
    <row r="223" spans="12:12" ht="29.25" customHeight="1">
      <c r="L223" s="1"/>
    </row>
    <row r="224" spans="12:12" ht="29.25" customHeight="1">
      <c r="L224" s="1"/>
    </row>
    <row r="225" spans="12:12" ht="29.25" customHeight="1">
      <c r="L225" s="1"/>
    </row>
    <row r="226" spans="12:12" ht="29.25" customHeight="1">
      <c r="L226" s="1"/>
    </row>
    <row r="227" spans="12:12" ht="29.25" customHeight="1">
      <c r="L227" s="1"/>
    </row>
    <row r="228" spans="12:12" ht="29.25" customHeight="1">
      <c r="L228" s="1"/>
    </row>
    <row r="229" spans="12:12" ht="29.25" customHeight="1">
      <c r="L229" s="1"/>
    </row>
    <row r="230" spans="12:12" ht="29.25" customHeight="1">
      <c r="L230" s="1"/>
    </row>
    <row r="231" spans="12:12" ht="29.25" customHeight="1">
      <c r="L231" s="1"/>
    </row>
    <row r="232" spans="12:12" ht="29.25" customHeight="1">
      <c r="L232" s="1"/>
    </row>
    <row r="233" spans="12:12" ht="29.25" customHeight="1">
      <c r="L233" s="1"/>
    </row>
    <row r="234" spans="12:12" ht="29.25" customHeight="1">
      <c r="L234" s="1"/>
    </row>
    <row r="235" spans="12:12" ht="29.25" customHeight="1">
      <c r="L235" s="1"/>
    </row>
    <row r="236" spans="12:12" ht="29.25" customHeight="1">
      <c r="L236" s="1"/>
    </row>
    <row r="237" spans="12:12" ht="29.25" customHeight="1">
      <c r="L237" s="1"/>
    </row>
    <row r="238" spans="12:12" ht="29.25" customHeight="1">
      <c r="L238" s="1"/>
    </row>
    <row r="239" spans="12:12" ht="29.25" customHeight="1">
      <c r="L239" s="1"/>
    </row>
    <row r="240" spans="12:12" ht="29.25" customHeight="1">
      <c r="L240" s="1"/>
    </row>
    <row r="241" spans="12:12" ht="29.25" customHeight="1">
      <c r="L241" s="1"/>
    </row>
    <row r="242" spans="12:12" ht="29.25" customHeight="1">
      <c r="L242" s="1"/>
    </row>
    <row r="243" spans="12:12" ht="29.25" customHeight="1">
      <c r="L243" s="1"/>
    </row>
    <row r="244" spans="12:12" ht="29.25" customHeight="1">
      <c r="L244" s="1"/>
    </row>
    <row r="245" spans="12:12" ht="29.25" customHeight="1">
      <c r="L245" s="1"/>
    </row>
    <row r="246" spans="12:12" ht="29.25" customHeight="1">
      <c r="L246" s="1"/>
    </row>
    <row r="247" spans="12:12" ht="29.25" customHeight="1">
      <c r="L247" s="1"/>
    </row>
    <row r="248" spans="12:12" ht="29.25" customHeight="1">
      <c r="L248" s="1"/>
    </row>
    <row r="249" spans="12:12" ht="29.25" customHeight="1">
      <c r="L249" s="1"/>
    </row>
    <row r="250" spans="12:12" ht="29.25" customHeight="1">
      <c r="L250" s="1"/>
    </row>
    <row r="251" spans="12:12" ht="29.25" customHeight="1">
      <c r="L251" s="1"/>
    </row>
    <row r="252" spans="12:12" ht="29.25" customHeight="1">
      <c r="L252" s="1"/>
    </row>
    <row r="253" spans="12:12" ht="29.25" customHeight="1">
      <c r="L253" s="1"/>
    </row>
    <row r="254" spans="12:12" ht="29.25" customHeight="1">
      <c r="L254" s="1"/>
    </row>
    <row r="255" spans="12:12" ht="29.25" customHeight="1">
      <c r="L255" s="1"/>
    </row>
    <row r="256" spans="12:12" ht="29.25" customHeight="1">
      <c r="L256" s="1"/>
    </row>
    <row r="257" spans="12:12" ht="29.25" customHeight="1">
      <c r="L257" s="1"/>
    </row>
    <row r="258" spans="12:12" ht="29.25" customHeight="1">
      <c r="L258" s="1"/>
    </row>
    <row r="259" spans="12:12" ht="29.25" customHeight="1">
      <c r="L259" s="1"/>
    </row>
    <row r="260" spans="12:12" ht="29.25" customHeight="1">
      <c r="L260" s="1"/>
    </row>
    <row r="261" spans="12:12" ht="29.25" customHeight="1">
      <c r="L261" s="1"/>
    </row>
    <row r="262" spans="12:12" ht="29.25" customHeight="1">
      <c r="L262" s="1"/>
    </row>
    <row r="263" spans="12:12" ht="29.25" customHeight="1">
      <c r="L263" s="1"/>
    </row>
    <row r="264" spans="12:12" ht="29.25" customHeight="1">
      <c r="L264" s="1"/>
    </row>
    <row r="265" spans="12:12" ht="29.25" customHeight="1">
      <c r="L265" s="1"/>
    </row>
    <row r="266" spans="12:12" ht="29.25" customHeight="1">
      <c r="L266" s="1"/>
    </row>
    <row r="267" spans="12:12" ht="29.25" customHeight="1">
      <c r="L267" s="1"/>
    </row>
    <row r="268" spans="12:12" ht="29.25" customHeight="1">
      <c r="L268" s="1"/>
    </row>
    <row r="269" spans="12:12" ht="29.25" customHeight="1">
      <c r="L269" s="1"/>
    </row>
    <row r="270" spans="12:12" ht="29.25" customHeight="1">
      <c r="L270" s="1"/>
    </row>
    <row r="271" spans="12:12" ht="29.25" customHeight="1">
      <c r="L271" s="1"/>
    </row>
    <row r="272" spans="12:12" ht="29.25" customHeight="1">
      <c r="L272" s="1"/>
    </row>
    <row r="273" spans="12:12" ht="29.25" customHeight="1">
      <c r="L273" s="1"/>
    </row>
    <row r="274" spans="12:12" ht="29.25" customHeight="1">
      <c r="L274" s="1"/>
    </row>
    <row r="275" spans="12:12" ht="29.25" customHeight="1">
      <c r="L275" s="1"/>
    </row>
    <row r="276" spans="12:12" ht="29.25" customHeight="1">
      <c r="L276" s="1"/>
    </row>
    <row r="277" spans="12:12" ht="29.25" customHeight="1">
      <c r="L277" s="1"/>
    </row>
    <row r="278" spans="12:12" ht="29.25" customHeight="1">
      <c r="L278" s="1"/>
    </row>
    <row r="279" spans="12:12" ht="29.25" customHeight="1">
      <c r="L279" s="1"/>
    </row>
    <row r="280" spans="12:12" ht="29.25" customHeight="1">
      <c r="L280" s="1"/>
    </row>
    <row r="281" spans="12:12" ht="29.25" customHeight="1">
      <c r="L281" s="1"/>
    </row>
    <row r="282" spans="12:12" ht="29.25" customHeight="1">
      <c r="L282" s="1"/>
    </row>
    <row r="283" spans="12:12" ht="29.25" customHeight="1">
      <c r="L283" s="1"/>
    </row>
    <row r="284" spans="12:12" ht="29.25" customHeight="1">
      <c r="L284" s="1"/>
    </row>
    <row r="285" spans="12:12" ht="29.25" customHeight="1">
      <c r="L285" s="1"/>
    </row>
    <row r="286" spans="12:12" ht="29.25" customHeight="1">
      <c r="L286" s="1"/>
    </row>
    <row r="287" spans="12:12" ht="29.25" customHeight="1">
      <c r="L287" s="1"/>
    </row>
    <row r="288" spans="12:12" ht="29.25" customHeight="1">
      <c r="L288" s="1"/>
    </row>
    <row r="289" spans="12:12" ht="29.25" customHeight="1">
      <c r="L289" s="1"/>
    </row>
    <row r="290" spans="12:12" ht="29.25" customHeight="1">
      <c r="L290" s="1"/>
    </row>
    <row r="291" spans="12:12" ht="29.25" customHeight="1">
      <c r="L291" s="1"/>
    </row>
    <row r="292" spans="12:12" ht="29.25" customHeight="1">
      <c r="L292" s="1"/>
    </row>
    <row r="293" spans="12:12" ht="29.25" customHeight="1">
      <c r="L293" s="1"/>
    </row>
    <row r="294" spans="12:12" ht="29.25" customHeight="1">
      <c r="L294" s="1"/>
    </row>
    <row r="295" spans="12:12" ht="29.25" customHeight="1">
      <c r="L295" s="1"/>
    </row>
    <row r="296" spans="12:12" ht="29.25" customHeight="1">
      <c r="L296" s="1"/>
    </row>
    <row r="297" spans="12:12" ht="29.25" customHeight="1">
      <c r="L297" s="1"/>
    </row>
    <row r="298" spans="12:12" ht="29.25" customHeight="1">
      <c r="L298" s="1"/>
    </row>
    <row r="299" spans="12:12" ht="29.25" customHeight="1">
      <c r="L299" s="1"/>
    </row>
    <row r="300" spans="12:12" ht="29.25" customHeight="1">
      <c r="L300" s="1"/>
    </row>
    <row r="301" spans="12:12" ht="29.25" customHeight="1">
      <c r="L301" s="1"/>
    </row>
    <row r="302" spans="12:12" ht="29.25" customHeight="1">
      <c r="L302" s="1"/>
    </row>
    <row r="303" spans="12:12" ht="29.25" customHeight="1">
      <c r="L303" s="1"/>
    </row>
    <row r="304" spans="12:12" ht="29.25" customHeight="1">
      <c r="L304" s="1"/>
    </row>
    <row r="305" spans="12:12" ht="29.25" customHeight="1">
      <c r="L305" s="1"/>
    </row>
    <row r="306" spans="12:12" ht="29.25" customHeight="1">
      <c r="L306" s="1"/>
    </row>
    <row r="307" spans="12:12" ht="29.25" customHeight="1">
      <c r="L307" s="1"/>
    </row>
    <row r="308" spans="12:12" ht="29.25" customHeight="1">
      <c r="L308" s="1"/>
    </row>
    <row r="309" spans="12:12" ht="29.25" customHeight="1">
      <c r="L309" s="1"/>
    </row>
    <row r="310" spans="12:12" ht="29.25" customHeight="1">
      <c r="L310" s="1"/>
    </row>
    <row r="311" spans="12:12" ht="29.25" customHeight="1">
      <c r="L311" s="1"/>
    </row>
    <row r="312" spans="12:12" ht="29.25" customHeight="1">
      <c r="L312" s="1"/>
    </row>
    <row r="313" spans="12:12" ht="29.25" customHeight="1">
      <c r="L313" s="1"/>
    </row>
    <row r="314" spans="12:12" ht="29.25" customHeight="1">
      <c r="L314" s="1"/>
    </row>
    <row r="315" spans="12:12" ht="29.25" customHeight="1">
      <c r="L315" s="1"/>
    </row>
    <row r="316" spans="12:12" ht="29.25" customHeight="1">
      <c r="L316" s="1"/>
    </row>
    <row r="317" spans="12:12" ht="29.25" customHeight="1">
      <c r="L317" s="1"/>
    </row>
    <row r="318" spans="12:12" ht="29.25" customHeight="1">
      <c r="L318" s="1"/>
    </row>
    <row r="319" spans="12:12" ht="29.25" customHeight="1">
      <c r="L319" s="1"/>
    </row>
    <row r="320" spans="12:12" ht="29.25" customHeight="1">
      <c r="L320" s="1"/>
    </row>
    <row r="321" spans="12:12" ht="29.25" customHeight="1">
      <c r="L321" s="1"/>
    </row>
    <row r="322" spans="12:12" ht="29.25" customHeight="1">
      <c r="L322" s="1"/>
    </row>
    <row r="323" spans="12:12" ht="29.25" customHeight="1">
      <c r="L323" s="1"/>
    </row>
    <row r="324" spans="12:12" ht="29.25" customHeight="1">
      <c r="L324" s="1"/>
    </row>
    <row r="325" spans="12:12" ht="29.25" customHeight="1">
      <c r="L325" s="1"/>
    </row>
    <row r="326" spans="12:12" ht="29.25" customHeight="1">
      <c r="L326" s="1"/>
    </row>
    <row r="327" spans="12:12" ht="29.25" customHeight="1">
      <c r="L327" s="1"/>
    </row>
    <row r="328" spans="12:12" ht="29.25" customHeight="1">
      <c r="L328" s="1"/>
    </row>
    <row r="329" spans="12:12" ht="29.25" customHeight="1">
      <c r="L329" s="1"/>
    </row>
    <row r="330" spans="12:12" ht="29.25" customHeight="1">
      <c r="L330" s="1"/>
    </row>
    <row r="331" spans="12:12" ht="29.25" customHeight="1">
      <c r="L331" s="1"/>
    </row>
    <row r="332" spans="12:12" ht="29.25" customHeight="1">
      <c r="L332" s="1"/>
    </row>
    <row r="333" spans="12:12" ht="29.25" customHeight="1">
      <c r="L333" s="1"/>
    </row>
    <row r="334" spans="12:12" ht="29.25" customHeight="1">
      <c r="L334" s="1"/>
    </row>
    <row r="335" spans="12:12" ht="29.25" customHeight="1">
      <c r="L335" s="1"/>
    </row>
    <row r="336" spans="12:12" ht="29.25" customHeight="1">
      <c r="L336" s="1"/>
    </row>
    <row r="337" spans="12:12" ht="29.25" customHeight="1">
      <c r="L337" s="1"/>
    </row>
    <row r="338" spans="12:12" ht="29.25" customHeight="1">
      <c r="L338" s="1"/>
    </row>
    <row r="339" spans="12:12" ht="29.25" customHeight="1">
      <c r="L339" s="1"/>
    </row>
    <row r="340" spans="12:12" ht="29.25" customHeight="1">
      <c r="L340" s="1"/>
    </row>
    <row r="341" spans="12:12" ht="29.25" customHeight="1">
      <c r="L341" s="1"/>
    </row>
    <row r="342" spans="12:12" ht="29.25" customHeight="1">
      <c r="L342" s="1"/>
    </row>
    <row r="343" spans="12:12" ht="29.25" customHeight="1">
      <c r="L343" s="1"/>
    </row>
    <row r="344" spans="12:12" ht="29.25" customHeight="1">
      <c r="L344" s="1"/>
    </row>
    <row r="345" spans="12:12" ht="29.25" customHeight="1">
      <c r="L345" s="1"/>
    </row>
    <row r="346" spans="12:12" ht="29.25" customHeight="1">
      <c r="L346" s="1"/>
    </row>
    <row r="347" spans="12:12" ht="29.25" customHeight="1">
      <c r="L347" s="1"/>
    </row>
    <row r="348" spans="12:12" ht="29.25" customHeight="1">
      <c r="L348" s="1"/>
    </row>
    <row r="349" spans="12:12" ht="29.25" customHeight="1">
      <c r="L349" s="1"/>
    </row>
    <row r="350" spans="12:12" ht="29.25" customHeight="1">
      <c r="L350" s="1"/>
    </row>
    <row r="351" spans="12:12" ht="29.25" customHeight="1">
      <c r="L351" s="1"/>
    </row>
    <row r="352" spans="12:12" ht="29.25" customHeight="1">
      <c r="L352" s="1"/>
    </row>
    <row r="353" spans="12:12" ht="29.25" customHeight="1">
      <c r="L353" s="1"/>
    </row>
    <row r="354" spans="12:12" ht="29.25" customHeight="1">
      <c r="L354" s="1"/>
    </row>
    <row r="355" spans="12:12" ht="29.25" customHeight="1">
      <c r="L355" s="1"/>
    </row>
    <row r="356" spans="12:12" ht="29.25" customHeight="1">
      <c r="L356" s="1"/>
    </row>
    <row r="357" spans="12:12" ht="29.25" customHeight="1">
      <c r="L357" s="1"/>
    </row>
    <row r="358" spans="12:12" ht="29.25" customHeight="1">
      <c r="L358" s="1"/>
    </row>
    <row r="359" spans="12:12" ht="29.25" customHeight="1">
      <c r="L359" s="1"/>
    </row>
    <row r="360" spans="12:12" ht="29.25" customHeight="1">
      <c r="L360" s="1"/>
    </row>
    <row r="361" spans="12:12" ht="29.25" customHeight="1">
      <c r="L361" s="1"/>
    </row>
    <row r="362" spans="12:12" ht="29.25" customHeight="1">
      <c r="L362" s="1"/>
    </row>
    <row r="363" spans="12:12" ht="29.25" customHeight="1">
      <c r="L363" s="1"/>
    </row>
    <row r="364" spans="12:12" ht="29.25" customHeight="1">
      <c r="L364" s="1"/>
    </row>
    <row r="365" spans="12:12" ht="29.25" customHeight="1">
      <c r="L365" s="1"/>
    </row>
    <row r="366" spans="12:12" ht="29.25" customHeight="1">
      <c r="L366" s="1"/>
    </row>
    <row r="367" spans="12:12" ht="29.25" customHeight="1">
      <c r="L367" s="1"/>
    </row>
    <row r="368" spans="12:12" ht="29.25" customHeight="1">
      <c r="L368" s="1"/>
    </row>
    <row r="369" spans="12:12" ht="29.25" customHeight="1">
      <c r="L369" s="1"/>
    </row>
    <row r="370" spans="12:12" ht="29.25" customHeight="1">
      <c r="L370" s="1"/>
    </row>
    <row r="371" spans="12:12" ht="29.25" customHeight="1">
      <c r="L371" s="1"/>
    </row>
    <row r="372" spans="12:12" ht="29.25" customHeight="1">
      <c r="L372" s="1"/>
    </row>
    <row r="373" spans="12:12" ht="29.25" customHeight="1">
      <c r="L373" s="1"/>
    </row>
    <row r="374" spans="12:12" ht="29.25" customHeight="1">
      <c r="L374" s="1"/>
    </row>
    <row r="375" spans="12:12" ht="29.25" customHeight="1">
      <c r="L375" s="1"/>
    </row>
    <row r="376" spans="12:12" ht="29.25" customHeight="1">
      <c r="L376" s="1"/>
    </row>
    <row r="377" spans="12:12" ht="29.25" customHeight="1">
      <c r="L377" s="1"/>
    </row>
    <row r="378" spans="12:12" ht="29.25" customHeight="1">
      <c r="L378" s="1"/>
    </row>
    <row r="379" spans="12:12" ht="29.25" customHeight="1">
      <c r="L379" s="1"/>
    </row>
    <row r="380" spans="12:12" ht="29.25" customHeight="1">
      <c r="L380" s="1"/>
    </row>
    <row r="381" spans="12:12" ht="29.25" customHeight="1">
      <c r="L381" s="1"/>
    </row>
    <row r="382" spans="12:12" ht="29.25" customHeight="1">
      <c r="L382" s="1"/>
    </row>
    <row r="383" spans="12:12" ht="29.25" customHeight="1">
      <c r="L383" s="1"/>
    </row>
    <row r="384" spans="12:12" ht="29.25" customHeight="1">
      <c r="L384" s="1"/>
    </row>
    <row r="385" spans="12:12" ht="29.25" customHeight="1">
      <c r="L385" s="1"/>
    </row>
    <row r="386" spans="12:12" ht="29.25" customHeight="1">
      <c r="L386" s="1"/>
    </row>
    <row r="387" spans="12:12" ht="29.25" customHeight="1">
      <c r="L387" s="1"/>
    </row>
    <row r="388" spans="12:12" ht="29.25" customHeight="1">
      <c r="L388" s="1"/>
    </row>
    <row r="389" spans="12:12" ht="29.25" customHeight="1">
      <c r="L389" s="1"/>
    </row>
    <row r="390" spans="12:12" ht="29.25" customHeight="1">
      <c r="L390" s="1"/>
    </row>
    <row r="391" spans="12:12" ht="29.25" customHeight="1">
      <c r="L391" s="1"/>
    </row>
    <row r="392" spans="12:12" ht="29.25" customHeight="1">
      <c r="L392" s="1"/>
    </row>
    <row r="393" spans="12:12" ht="29.25" customHeight="1">
      <c r="L393" s="1"/>
    </row>
    <row r="394" spans="12:12" ht="29.25" customHeight="1">
      <c r="L394" s="1"/>
    </row>
    <row r="395" spans="12:12" ht="29.25" customHeight="1">
      <c r="L395" s="1"/>
    </row>
    <row r="396" spans="12:12" ht="29.25" customHeight="1">
      <c r="L396" s="1"/>
    </row>
    <row r="397" spans="12:12" ht="29.25" customHeight="1">
      <c r="L397" s="1"/>
    </row>
    <row r="398" spans="12:12" ht="29.25" customHeight="1">
      <c r="L398" s="1"/>
    </row>
    <row r="399" spans="12:12" ht="29.25" customHeight="1">
      <c r="L399" s="1"/>
    </row>
    <row r="400" spans="12:12" ht="29.25" customHeight="1">
      <c r="L400" s="1"/>
    </row>
    <row r="401" spans="12:12" ht="29.25" customHeight="1">
      <c r="L401" s="1"/>
    </row>
    <row r="402" spans="12:12" ht="29.25" customHeight="1">
      <c r="L402" s="1"/>
    </row>
    <row r="403" spans="12:12" ht="29.25" customHeight="1">
      <c r="L403" s="1"/>
    </row>
    <row r="404" spans="12:12" ht="29.25" customHeight="1">
      <c r="L404" s="1"/>
    </row>
    <row r="405" spans="12:12" ht="29.25" customHeight="1">
      <c r="L405" s="1"/>
    </row>
    <row r="406" spans="12:12" ht="29.25" customHeight="1">
      <c r="L406" s="1"/>
    </row>
    <row r="407" spans="12:12" ht="29.25" customHeight="1">
      <c r="L407" s="1"/>
    </row>
    <row r="408" spans="12:12" ht="29.25" customHeight="1">
      <c r="L408" s="1"/>
    </row>
    <row r="409" spans="12:12" ht="29.25" customHeight="1">
      <c r="L409" s="1"/>
    </row>
    <row r="410" spans="12:12" ht="29.25" customHeight="1">
      <c r="L410" s="1"/>
    </row>
    <row r="411" spans="12:12" ht="29.25" customHeight="1">
      <c r="L411" s="1"/>
    </row>
    <row r="412" spans="12:12" ht="29.25" customHeight="1">
      <c r="L412" s="1"/>
    </row>
    <row r="413" spans="12:12" ht="29.25" customHeight="1">
      <c r="L413" s="1"/>
    </row>
    <row r="414" spans="12:12" ht="29.25" customHeight="1">
      <c r="L414" s="1"/>
    </row>
    <row r="415" spans="12:12" ht="29.25" customHeight="1">
      <c r="L415" s="1"/>
    </row>
    <row r="416" spans="12:12" ht="29.25" customHeight="1">
      <c r="L416" s="1"/>
    </row>
    <row r="417" spans="12:12" ht="29.25" customHeight="1">
      <c r="L417" s="1"/>
    </row>
    <row r="418" spans="12:12" ht="29.25" customHeight="1">
      <c r="L418" s="1"/>
    </row>
    <row r="419" spans="12:12" ht="29.25" customHeight="1">
      <c r="L419" s="1"/>
    </row>
    <row r="420" spans="12:12" ht="29.25" customHeight="1">
      <c r="L420" s="1"/>
    </row>
    <row r="421" spans="12:12" ht="29.25" customHeight="1">
      <c r="L421" s="1"/>
    </row>
    <row r="422" spans="12:12" ht="29.25" customHeight="1">
      <c r="L422" s="1"/>
    </row>
    <row r="423" spans="12:12" ht="29.25" customHeight="1">
      <c r="L423" s="1"/>
    </row>
    <row r="424" spans="12:12" ht="29.25" customHeight="1">
      <c r="L424" s="1"/>
    </row>
    <row r="425" spans="12:12" ht="29.25" customHeight="1">
      <c r="L425" s="1"/>
    </row>
    <row r="426" spans="12:12" ht="29.25" customHeight="1">
      <c r="L426" s="1"/>
    </row>
    <row r="427" spans="12:12" ht="29.25" customHeight="1">
      <c r="L427" s="1"/>
    </row>
    <row r="428" spans="12:12" ht="29.25" customHeight="1">
      <c r="L428" s="1"/>
    </row>
    <row r="429" spans="12:12" ht="29.25" customHeight="1">
      <c r="L429" s="1"/>
    </row>
    <row r="430" spans="12:12" ht="29.25" customHeight="1">
      <c r="L430" s="1"/>
    </row>
    <row r="431" spans="12:12" ht="29.25" customHeight="1">
      <c r="L431" s="1"/>
    </row>
    <row r="432" spans="12:12" ht="29.25" customHeight="1">
      <c r="L432" s="1"/>
    </row>
    <row r="433" spans="12:12" ht="29.25" customHeight="1">
      <c r="L433" s="1"/>
    </row>
    <row r="434" spans="12:12" ht="29.25" customHeight="1">
      <c r="L434" s="1"/>
    </row>
    <row r="435" spans="12:12" ht="29.25" customHeight="1">
      <c r="L435" s="1"/>
    </row>
    <row r="436" spans="12:12" ht="29.25" customHeight="1">
      <c r="L436" s="1"/>
    </row>
    <row r="437" spans="12:12" ht="29.25" customHeight="1">
      <c r="L437" s="1"/>
    </row>
    <row r="438" spans="12:12" ht="29.25" customHeight="1">
      <c r="L438" s="1"/>
    </row>
    <row r="439" spans="12:12" ht="29.25" customHeight="1">
      <c r="L439" s="1"/>
    </row>
    <row r="440" spans="12:12" ht="29.25" customHeight="1">
      <c r="L440" s="1"/>
    </row>
    <row r="441" spans="12:12" ht="29.25" customHeight="1">
      <c r="L441" s="1"/>
    </row>
    <row r="442" spans="12:12" ht="29.25" customHeight="1">
      <c r="L442" s="1"/>
    </row>
    <row r="443" spans="12:12" ht="29.25" customHeight="1">
      <c r="L443" s="1"/>
    </row>
    <row r="444" spans="12:12" ht="29.25" customHeight="1">
      <c r="L444" s="1"/>
    </row>
    <row r="445" spans="12:12" ht="29.25" customHeight="1">
      <c r="L445" s="1"/>
    </row>
    <row r="446" spans="12:12" ht="29.25" customHeight="1">
      <c r="L446" s="1"/>
    </row>
    <row r="447" spans="12:12" ht="29.25" customHeight="1">
      <c r="L447" s="1"/>
    </row>
    <row r="448" spans="12:12" ht="29.25" customHeight="1">
      <c r="L448" s="1"/>
    </row>
    <row r="449" spans="12:12" ht="29.25" customHeight="1">
      <c r="L449" s="1"/>
    </row>
    <row r="450" spans="12:12" ht="29.25" customHeight="1">
      <c r="L450" s="1"/>
    </row>
    <row r="451" spans="12:12" ht="29.25" customHeight="1">
      <c r="L451" s="1"/>
    </row>
    <row r="452" spans="12:12" ht="29.25" customHeight="1">
      <c r="L452" s="1"/>
    </row>
    <row r="453" spans="12:12" ht="29.25" customHeight="1">
      <c r="L453" s="1"/>
    </row>
    <row r="454" spans="12:12" ht="29.25" customHeight="1">
      <c r="L454" s="1"/>
    </row>
    <row r="455" spans="12:12" ht="29.25" customHeight="1">
      <c r="L455" s="1"/>
    </row>
    <row r="456" spans="12:12" ht="29.25" customHeight="1">
      <c r="L456" s="1"/>
    </row>
    <row r="457" spans="12:12" ht="29.25" customHeight="1">
      <c r="L457" s="1"/>
    </row>
    <row r="458" spans="12:12" ht="29.25" customHeight="1">
      <c r="L458" s="1"/>
    </row>
    <row r="459" spans="12:12" ht="29.25" customHeight="1">
      <c r="L459" s="1"/>
    </row>
    <row r="460" spans="12:12" ht="29.25" customHeight="1">
      <c r="L460" s="1"/>
    </row>
    <row r="461" spans="12:12" ht="29.25" customHeight="1">
      <c r="L461" s="1"/>
    </row>
    <row r="462" spans="12:12" ht="29.25" customHeight="1">
      <c r="L462" s="1"/>
    </row>
    <row r="463" spans="12:12" ht="29.25" customHeight="1">
      <c r="L463" s="1"/>
    </row>
    <row r="464" spans="12:12" ht="29.25" customHeight="1">
      <c r="L464" s="1"/>
    </row>
    <row r="465" spans="12:12" ht="29.25" customHeight="1">
      <c r="L465" s="1"/>
    </row>
    <row r="466" spans="12:12" ht="29.25" customHeight="1">
      <c r="L466" s="1"/>
    </row>
    <row r="467" spans="12:12" ht="29.25" customHeight="1">
      <c r="L467" s="1"/>
    </row>
    <row r="468" spans="12:12" ht="29.25" customHeight="1">
      <c r="L468" s="1"/>
    </row>
    <row r="469" spans="12:12" ht="29.25" customHeight="1">
      <c r="L469" s="1"/>
    </row>
    <row r="470" spans="12:12" ht="29.25" customHeight="1">
      <c r="L470" s="1"/>
    </row>
    <row r="471" spans="12:12" ht="29.25" customHeight="1">
      <c r="L471" s="1"/>
    </row>
    <row r="472" spans="12:12" ht="29.25" customHeight="1">
      <c r="L472" s="1"/>
    </row>
    <row r="473" spans="12:12" ht="29.25" customHeight="1">
      <c r="L473" s="1"/>
    </row>
    <row r="474" spans="12:12" ht="29.25" customHeight="1">
      <c r="L474" s="1"/>
    </row>
    <row r="475" spans="12:12" ht="29.25" customHeight="1">
      <c r="L475" s="1"/>
    </row>
    <row r="476" spans="12:12" ht="29.25" customHeight="1">
      <c r="L476" s="1"/>
    </row>
    <row r="477" spans="12:12" ht="29.25" customHeight="1">
      <c r="L477" s="1"/>
    </row>
    <row r="478" spans="12:12" ht="29.25" customHeight="1">
      <c r="L478" s="1"/>
    </row>
    <row r="479" spans="12:12" ht="29.25" customHeight="1">
      <c r="L479" s="1"/>
    </row>
    <row r="480" spans="12:12" ht="29.25" customHeight="1">
      <c r="L480" s="1"/>
    </row>
    <row r="481" spans="12:12" ht="29.25" customHeight="1">
      <c r="L481" s="1"/>
    </row>
    <row r="482" spans="12:12" ht="29.25" customHeight="1">
      <c r="L482" s="1"/>
    </row>
    <row r="483" spans="12:12" ht="29.25" customHeight="1">
      <c r="L483" s="1"/>
    </row>
    <row r="484" spans="12:12" ht="29.25" customHeight="1">
      <c r="L484" s="1"/>
    </row>
    <row r="485" spans="12:12" ht="29.25" customHeight="1">
      <c r="L485" s="1"/>
    </row>
    <row r="486" spans="12:12" ht="29.25" customHeight="1">
      <c r="L486" s="1"/>
    </row>
    <row r="487" spans="12:12" ht="29.25" customHeight="1">
      <c r="L487" s="1"/>
    </row>
    <row r="488" spans="12:12" ht="29.25" customHeight="1">
      <c r="L488" s="1"/>
    </row>
    <row r="489" spans="12:12" ht="29.25" customHeight="1">
      <c r="L489" s="1"/>
    </row>
    <row r="490" spans="12:12" ht="29.25" customHeight="1">
      <c r="L490" s="1"/>
    </row>
    <row r="491" spans="12:12" ht="29.25" customHeight="1">
      <c r="L491" s="1"/>
    </row>
    <row r="492" spans="12:12" ht="29.25" customHeight="1">
      <c r="L492" s="1"/>
    </row>
    <row r="493" spans="12:12" ht="29.25" customHeight="1">
      <c r="L493" s="1"/>
    </row>
    <row r="494" spans="12:12" ht="29.25" customHeight="1">
      <c r="L494" s="1"/>
    </row>
    <row r="495" spans="12:12" ht="29.25" customHeight="1">
      <c r="L495" s="1"/>
    </row>
    <row r="496" spans="12:12" ht="29.25" customHeight="1">
      <c r="L496" s="1"/>
    </row>
    <row r="497" spans="12:12" ht="29.25" customHeight="1">
      <c r="L497" s="1"/>
    </row>
    <row r="498" spans="12:12" ht="29.25" customHeight="1">
      <c r="L498" s="1"/>
    </row>
    <row r="499" spans="12:12" ht="29.25" customHeight="1">
      <c r="L499" s="1"/>
    </row>
    <row r="500" spans="12:12" ht="29.25" customHeight="1">
      <c r="L500" s="1"/>
    </row>
    <row r="501" spans="12:12" ht="29.25" customHeight="1">
      <c r="L501" s="1"/>
    </row>
    <row r="502" spans="12:12" ht="29.25" customHeight="1">
      <c r="L502" s="1"/>
    </row>
    <row r="503" spans="12:12" ht="29.25" customHeight="1">
      <c r="L503" s="1"/>
    </row>
    <row r="504" spans="12:12" ht="29.25" customHeight="1">
      <c r="L504" s="1"/>
    </row>
    <row r="505" spans="12:12" ht="29.25" customHeight="1">
      <c r="L505" s="1"/>
    </row>
    <row r="506" spans="12:12" ht="29.25" customHeight="1">
      <c r="L506" s="1"/>
    </row>
    <row r="507" spans="12:12" ht="29.25" customHeight="1">
      <c r="L507" s="1"/>
    </row>
    <row r="508" spans="12:12" ht="29.25" customHeight="1">
      <c r="L508" s="1"/>
    </row>
    <row r="509" spans="12:12" ht="29.25" customHeight="1">
      <c r="L509" s="1"/>
    </row>
    <row r="510" spans="12:12" ht="29.25" customHeight="1">
      <c r="L510" s="1"/>
    </row>
    <row r="511" spans="12:12" ht="29.25" customHeight="1">
      <c r="L511" s="1"/>
    </row>
    <row r="512" spans="12:12" ht="29.25" customHeight="1">
      <c r="L512" s="1"/>
    </row>
    <row r="513" spans="12:12" ht="29.25" customHeight="1">
      <c r="L513" s="1"/>
    </row>
    <row r="514" spans="12:12" ht="29.25" customHeight="1">
      <c r="L514" s="1"/>
    </row>
    <row r="515" spans="12:12" ht="29.25" customHeight="1">
      <c r="L515" s="1"/>
    </row>
    <row r="516" spans="12:12" ht="29.25" customHeight="1">
      <c r="L516" s="1"/>
    </row>
    <row r="517" spans="12:12" ht="29.25" customHeight="1">
      <c r="L517" s="1"/>
    </row>
    <row r="518" spans="12:12" ht="29.25" customHeight="1">
      <c r="L518" s="1"/>
    </row>
    <row r="519" spans="12:12" ht="29.25" customHeight="1">
      <c r="L519" s="1"/>
    </row>
    <row r="520" spans="12:12" ht="29.25" customHeight="1">
      <c r="L520" s="1"/>
    </row>
    <row r="521" spans="12:12" ht="29.25" customHeight="1">
      <c r="L521" s="1"/>
    </row>
    <row r="522" spans="12:12" ht="29.25" customHeight="1">
      <c r="L522" s="1"/>
    </row>
    <row r="523" spans="12:12" ht="29.25" customHeight="1">
      <c r="L523" s="1"/>
    </row>
    <row r="524" spans="12:12" ht="29.25" customHeight="1">
      <c r="L524" s="1"/>
    </row>
    <row r="525" spans="12:12" ht="29.25" customHeight="1">
      <c r="L525" s="1"/>
    </row>
    <row r="526" spans="12:12" ht="29.25" customHeight="1">
      <c r="L526" s="1"/>
    </row>
    <row r="527" spans="12:12" ht="29.25" customHeight="1">
      <c r="L527" s="1"/>
    </row>
    <row r="528" spans="12:12" ht="29.25" customHeight="1">
      <c r="L528" s="1"/>
    </row>
    <row r="529" spans="12:12" ht="29.25" customHeight="1">
      <c r="L529" s="1"/>
    </row>
    <row r="530" spans="12:12" ht="29.25" customHeight="1">
      <c r="L530" s="1"/>
    </row>
    <row r="531" spans="12:12" ht="29.25" customHeight="1">
      <c r="L531" s="1"/>
    </row>
    <row r="532" spans="12:12" ht="29.25" customHeight="1">
      <c r="L532" s="1"/>
    </row>
    <row r="533" spans="12:12" ht="29.25" customHeight="1">
      <c r="L533" s="1"/>
    </row>
    <row r="534" spans="12:12" ht="29.25" customHeight="1">
      <c r="L534" s="1"/>
    </row>
    <row r="535" spans="12:12" ht="29.25" customHeight="1">
      <c r="L535" s="1"/>
    </row>
    <row r="536" spans="12:12" ht="29.25" customHeight="1">
      <c r="L536" s="1"/>
    </row>
    <row r="537" spans="12:12" ht="29.25" customHeight="1">
      <c r="L537" s="1"/>
    </row>
    <row r="538" spans="12:12" ht="29.25" customHeight="1">
      <c r="L538" s="1"/>
    </row>
    <row r="539" spans="12:12" ht="29.25" customHeight="1">
      <c r="L539" s="1"/>
    </row>
    <row r="540" spans="12:12" ht="29.25" customHeight="1">
      <c r="L540" s="1"/>
    </row>
    <row r="541" spans="12:12" ht="29.25" customHeight="1">
      <c r="L541" s="1"/>
    </row>
    <row r="542" spans="12:12" ht="29.25" customHeight="1">
      <c r="L542" s="1"/>
    </row>
    <row r="543" spans="12:12" ht="29.25" customHeight="1">
      <c r="L543" s="1"/>
    </row>
    <row r="544" spans="12:12" ht="29.25" customHeight="1">
      <c r="L544" s="1"/>
    </row>
    <row r="545" spans="12:12" ht="29.25" customHeight="1">
      <c r="L545" s="1"/>
    </row>
    <row r="546" spans="12:12" ht="29.25" customHeight="1">
      <c r="L546" s="1"/>
    </row>
    <row r="547" spans="12:12" ht="29.25" customHeight="1">
      <c r="L547" s="1"/>
    </row>
    <row r="548" spans="12:12" ht="29.25" customHeight="1">
      <c r="L548" s="1"/>
    </row>
    <row r="549" spans="12:12" ht="29.25" customHeight="1">
      <c r="L549" s="1"/>
    </row>
    <row r="550" spans="12:12" ht="29.25" customHeight="1">
      <c r="L550" s="1"/>
    </row>
    <row r="551" spans="12:12" ht="29.25" customHeight="1">
      <c r="L551" s="1"/>
    </row>
    <row r="552" spans="12:12" ht="29.25" customHeight="1">
      <c r="L552" s="1"/>
    </row>
    <row r="553" spans="12:12" ht="29.25" customHeight="1">
      <c r="L553" s="1"/>
    </row>
    <row r="554" spans="12:12" ht="29.25" customHeight="1">
      <c r="L554" s="1"/>
    </row>
    <row r="555" spans="12:12" ht="29.25" customHeight="1">
      <c r="L555" s="1"/>
    </row>
    <row r="556" spans="12:12" ht="29.25" customHeight="1">
      <c r="L556" s="1"/>
    </row>
    <row r="557" spans="12:12" ht="29.25" customHeight="1">
      <c r="L557" s="1"/>
    </row>
    <row r="558" spans="12:12" ht="29.25" customHeight="1">
      <c r="L558" s="1"/>
    </row>
    <row r="559" spans="12:12" ht="29.25" customHeight="1">
      <c r="L559" s="1"/>
    </row>
    <row r="560" spans="12:12" ht="29.25" customHeight="1">
      <c r="L560" s="1"/>
    </row>
    <row r="561" spans="12:12" ht="29.25" customHeight="1">
      <c r="L561" s="1"/>
    </row>
    <row r="562" spans="12:12" ht="29.25" customHeight="1">
      <c r="L562" s="1"/>
    </row>
    <row r="563" spans="12:12" ht="29.25" customHeight="1">
      <c r="L563" s="1"/>
    </row>
    <row r="564" spans="12:12" ht="29.25" customHeight="1">
      <c r="L564" s="1"/>
    </row>
    <row r="565" spans="12:12" ht="29.25" customHeight="1">
      <c r="L565" s="1"/>
    </row>
    <row r="566" spans="12:12" ht="29.25" customHeight="1">
      <c r="L566" s="1"/>
    </row>
    <row r="567" spans="12:12" ht="29.25" customHeight="1">
      <c r="L567" s="1"/>
    </row>
    <row r="568" spans="12:12" ht="29.25" customHeight="1">
      <c r="L568" s="1"/>
    </row>
    <row r="569" spans="12:12" ht="29.25" customHeight="1">
      <c r="L569" s="1"/>
    </row>
    <row r="570" spans="12:12" ht="29.25" customHeight="1">
      <c r="L570" s="1"/>
    </row>
    <row r="571" spans="12:12" ht="29.25" customHeight="1">
      <c r="L571" s="1"/>
    </row>
    <row r="572" spans="12:12" ht="29.25" customHeight="1">
      <c r="L572" s="1"/>
    </row>
    <row r="573" spans="12:12" ht="29.25" customHeight="1">
      <c r="L573" s="1"/>
    </row>
    <row r="574" spans="12:12" ht="29.25" customHeight="1">
      <c r="L574" s="1"/>
    </row>
    <row r="575" spans="12:12" ht="29.25" customHeight="1">
      <c r="L575" s="1"/>
    </row>
    <row r="576" spans="12:12" ht="29.25" customHeight="1">
      <c r="L576" s="1"/>
    </row>
    <row r="577" spans="12:12" ht="29.25" customHeight="1">
      <c r="L577" s="1"/>
    </row>
    <row r="578" spans="12:12" ht="29.25" customHeight="1">
      <c r="L578" s="1"/>
    </row>
    <row r="579" spans="12:12" ht="29.25" customHeight="1">
      <c r="L579" s="1"/>
    </row>
    <row r="580" spans="12:12" ht="29.25" customHeight="1">
      <c r="L580" s="1"/>
    </row>
    <row r="581" spans="12:12" ht="29.25" customHeight="1">
      <c r="L581" s="1"/>
    </row>
    <row r="582" spans="12:12" ht="29.25" customHeight="1">
      <c r="L582" s="1"/>
    </row>
    <row r="583" spans="12:12" ht="29.25" customHeight="1">
      <c r="L583" s="1"/>
    </row>
    <row r="584" spans="12:12" ht="29.25" customHeight="1">
      <c r="L584" s="1"/>
    </row>
    <row r="585" spans="12:12" ht="29.25" customHeight="1">
      <c r="L585" s="1"/>
    </row>
    <row r="586" spans="12:12" ht="29.25" customHeight="1">
      <c r="L586" s="1"/>
    </row>
    <row r="587" spans="12:12" ht="29.25" customHeight="1">
      <c r="L587" s="1"/>
    </row>
    <row r="588" spans="12:12" ht="29.25" customHeight="1">
      <c r="L588" s="1"/>
    </row>
    <row r="589" spans="12:12" ht="29.25" customHeight="1">
      <c r="L589" s="1"/>
    </row>
    <row r="590" spans="12:12" ht="29.25" customHeight="1">
      <c r="L590" s="1"/>
    </row>
    <row r="591" spans="12:12" ht="29.25" customHeight="1">
      <c r="L591" s="1"/>
    </row>
    <row r="592" spans="12:12" ht="29.25" customHeight="1">
      <c r="L592" s="1"/>
    </row>
    <row r="593" spans="12:12" ht="29.25" customHeight="1">
      <c r="L593" s="1"/>
    </row>
    <row r="594" spans="12:12" ht="29.25" customHeight="1">
      <c r="L594" s="1"/>
    </row>
    <row r="595" spans="12:12" ht="29.25" customHeight="1">
      <c r="L595" s="1"/>
    </row>
    <row r="596" spans="12:12" ht="29.25" customHeight="1">
      <c r="L596" s="1"/>
    </row>
    <row r="597" spans="12:12" ht="29.25" customHeight="1">
      <c r="L597" s="1"/>
    </row>
    <row r="598" spans="12:12" ht="29.25" customHeight="1">
      <c r="L598" s="1"/>
    </row>
    <row r="599" spans="12:12" ht="29.25" customHeight="1">
      <c r="L599" s="1"/>
    </row>
    <row r="600" spans="12:12" ht="29.25" customHeight="1">
      <c r="L600" s="1"/>
    </row>
    <row r="601" spans="12:12" ht="29.25" customHeight="1">
      <c r="L601" s="1"/>
    </row>
    <row r="602" spans="12:12" ht="29.25" customHeight="1">
      <c r="L602" s="1"/>
    </row>
    <row r="603" spans="12:12" ht="29.25" customHeight="1">
      <c r="L603" s="1"/>
    </row>
    <row r="604" spans="12:12" ht="29.25" customHeight="1">
      <c r="L604" s="1"/>
    </row>
    <row r="605" spans="12:12" ht="29.25" customHeight="1">
      <c r="L605" s="1"/>
    </row>
    <row r="606" spans="12:12" ht="29.25" customHeight="1">
      <c r="L606" s="1"/>
    </row>
    <row r="607" spans="12:12" ht="29.25" customHeight="1">
      <c r="L607" s="1"/>
    </row>
    <row r="608" spans="12:12" ht="29.25" customHeight="1">
      <c r="L608" s="1"/>
    </row>
    <row r="609" spans="12:12" ht="29.25" customHeight="1">
      <c r="L609" s="1"/>
    </row>
    <row r="610" spans="12:12" ht="29.25" customHeight="1">
      <c r="L610" s="1"/>
    </row>
    <row r="611" spans="12:12" ht="29.25" customHeight="1">
      <c r="L611" s="1"/>
    </row>
    <row r="612" spans="12:12" ht="29.25" customHeight="1">
      <c r="L612" s="1"/>
    </row>
    <row r="613" spans="12:12" ht="29.25" customHeight="1">
      <c r="L613" s="1"/>
    </row>
    <row r="614" spans="12:12" ht="29.25" customHeight="1">
      <c r="L614" s="1"/>
    </row>
    <row r="615" spans="12:12" ht="29.25" customHeight="1">
      <c r="L615" s="1"/>
    </row>
    <row r="616" spans="12:12" ht="29.25" customHeight="1">
      <c r="L616" s="1"/>
    </row>
    <row r="617" spans="12:12" ht="29.25" customHeight="1">
      <c r="L617" s="1"/>
    </row>
    <row r="618" spans="12:12" ht="29.25" customHeight="1">
      <c r="L618" s="1"/>
    </row>
    <row r="619" spans="12:12" ht="29.25" customHeight="1">
      <c r="L619" s="1"/>
    </row>
    <row r="620" spans="12:12" ht="29.25" customHeight="1">
      <c r="L620" s="1"/>
    </row>
    <row r="621" spans="12:12" ht="29.25" customHeight="1">
      <c r="L621" s="1"/>
    </row>
    <row r="622" spans="12:12" ht="29.25" customHeight="1">
      <c r="L622" s="1"/>
    </row>
    <row r="623" spans="12:12" ht="29.25" customHeight="1">
      <c r="L623" s="1"/>
    </row>
    <row r="624" spans="12:12" ht="29.25" customHeight="1">
      <c r="L624" s="1"/>
    </row>
    <row r="625" spans="12:12" ht="29.25" customHeight="1">
      <c r="L625" s="1"/>
    </row>
    <row r="626" spans="12:12" ht="29.25" customHeight="1">
      <c r="L626" s="1"/>
    </row>
    <row r="627" spans="12:12" ht="29.25" customHeight="1">
      <c r="L627" s="1"/>
    </row>
    <row r="628" spans="12:12" ht="29.25" customHeight="1">
      <c r="L628" s="1"/>
    </row>
    <row r="629" spans="12:12" ht="29.25" customHeight="1">
      <c r="L629" s="1"/>
    </row>
    <row r="630" spans="12:12" ht="29.25" customHeight="1">
      <c r="L630" s="1"/>
    </row>
    <row r="631" spans="12:12" ht="29.25" customHeight="1">
      <c r="L631" s="1"/>
    </row>
    <row r="632" spans="12:12" ht="29.25" customHeight="1">
      <c r="L632" s="1"/>
    </row>
    <row r="633" spans="12:12" ht="29.25" customHeight="1">
      <c r="L633" s="1"/>
    </row>
    <row r="634" spans="12:12" ht="29.25" customHeight="1">
      <c r="L634" s="1"/>
    </row>
    <row r="635" spans="12:12" ht="29.25" customHeight="1">
      <c r="L635" s="1"/>
    </row>
    <row r="636" spans="12:12" ht="29.25" customHeight="1">
      <c r="L636" s="1"/>
    </row>
    <row r="637" spans="12:12" ht="29.25" customHeight="1">
      <c r="L637" s="1"/>
    </row>
    <row r="638" spans="12:12" ht="29.25" customHeight="1">
      <c r="L638" s="1"/>
    </row>
    <row r="639" spans="12:12" ht="29.25" customHeight="1">
      <c r="L639" s="1"/>
    </row>
    <row r="640" spans="12:12" ht="29.25" customHeight="1">
      <c r="L640" s="1"/>
    </row>
    <row r="641" spans="12:12" ht="29.25" customHeight="1">
      <c r="L641" s="1"/>
    </row>
    <row r="642" spans="12:12" ht="29.25" customHeight="1">
      <c r="L642" s="1"/>
    </row>
    <row r="643" spans="12:12" ht="29.25" customHeight="1">
      <c r="L643" s="1"/>
    </row>
    <row r="644" spans="12:12" ht="29.25" customHeight="1">
      <c r="L644" s="1"/>
    </row>
    <row r="645" spans="12:12" ht="29.25" customHeight="1">
      <c r="L645" s="1"/>
    </row>
    <row r="646" spans="12:12" ht="29.25" customHeight="1">
      <c r="L646" s="1"/>
    </row>
    <row r="647" spans="12:12" ht="29.25" customHeight="1">
      <c r="L647" s="1"/>
    </row>
    <row r="648" spans="12:12" ht="29.25" customHeight="1">
      <c r="L648" s="1"/>
    </row>
    <row r="649" spans="12:12" ht="29.25" customHeight="1">
      <c r="L649" s="1"/>
    </row>
    <row r="650" spans="12:12" ht="29.25" customHeight="1">
      <c r="L650" s="1"/>
    </row>
    <row r="651" spans="12:12" ht="29.25" customHeight="1">
      <c r="L651" s="1"/>
    </row>
    <row r="652" spans="12:12" ht="29.25" customHeight="1">
      <c r="L652" s="1"/>
    </row>
    <row r="653" spans="12:12" ht="29.25" customHeight="1">
      <c r="L653" s="1"/>
    </row>
    <row r="654" spans="12:12" ht="29.25" customHeight="1">
      <c r="L654" s="1"/>
    </row>
    <row r="655" spans="12:12" ht="29.25" customHeight="1">
      <c r="L655" s="1"/>
    </row>
    <row r="656" spans="12:12" ht="29.25" customHeight="1">
      <c r="L656" s="1"/>
    </row>
    <row r="657" spans="12:12" ht="29.25" customHeight="1">
      <c r="L65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maja.stokanovic</cp:lastModifiedBy>
  <cp:lastPrinted>2017-06-20T10:18:12Z</cp:lastPrinted>
  <dcterms:created xsi:type="dcterms:W3CDTF">2016-01-28T15:02:14Z</dcterms:created>
  <dcterms:modified xsi:type="dcterms:W3CDTF">2018-03-21T08:29:10Z</dcterms:modified>
</cp:coreProperties>
</file>