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ja.volaric\Desktop\"/>
    </mc:Choice>
  </mc:AlternateContent>
  <bookViews>
    <workbookView xWindow="0" yWindow="0" windowWidth="24000" windowHeight="9135"/>
  </bookViews>
  <sheets>
    <sheet name="Sheet 1" sheetId="6" r:id="rId1"/>
  </sheets>
  <definedNames>
    <definedName name="_xlnm._FilterDatabase" localSheetId="0" hidden="1">'Sheet 1'!$A$8:$G$79</definedName>
    <definedName name="_Hlk180915091" localSheetId="0">'Sheet 1'!#REF!</definedName>
    <definedName name="_Hlk180988645" localSheetId="0">'Sheet 1'!$A$9</definedName>
    <definedName name="_xlnm.Print_Area" localSheetId="0">'Sheet 1'!$A$1:$I$79</definedName>
    <definedName name="_xlnm.Print_Titles" localSheetId="0">'Sheet 1'!$8:$8</definedName>
    <definedName name="treći">'Sheet 1'!#REF!</definedName>
  </definedNames>
  <calcPr calcId="152511"/>
</workbook>
</file>

<file path=xl/calcChain.xml><?xml version="1.0" encoding="utf-8"?>
<calcChain xmlns="http://schemas.openxmlformats.org/spreadsheetml/2006/main">
  <c r="I78" i="6" l="1"/>
  <c r="H78" i="6"/>
  <c r="G78" i="6"/>
  <c r="F78" i="6"/>
  <c r="D79" i="6" l="1"/>
  <c r="G67" i="6" l="1"/>
  <c r="H67" i="6"/>
  <c r="I67" i="6"/>
  <c r="F67" i="6"/>
  <c r="L19" i="6" l="1"/>
  <c r="L26" i="6" s="1"/>
  <c r="L32" i="6"/>
  <c r="L45" i="6"/>
  <c r="L50" i="6" s="1"/>
  <c r="K50" i="6"/>
  <c r="J50" i="6"/>
  <c r="L37" i="6"/>
  <c r="L17" i="6"/>
  <c r="L79" i="6" l="1"/>
  <c r="K17" i="6"/>
  <c r="J32" i="6"/>
  <c r="K37" i="6"/>
  <c r="J37" i="6"/>
  <c r="K32" i="6"/>
  <c r="J26" i="6"/>
  <c r="K26" i="6"/>
  <c r="J17" i="6"/>
  <c r="J79" i="6" l="1"/>
  <c r="K79" i="6"/>
  <c r="I37" i="6"/>
  <c r="H37" i="6"/>
  <c r="G37" i="6"/>
  <c r="F37" i="6"/>
  <c r="I50" i="6" l="1"/>
  <c r="H50" i="6"/>
  <c r="G50" i="6"/>
  <c r="F50" i="6"/>
  <c r="I39" i="6" l="1"/>
  <c r="H39" i="6"/>
  <c r="I38" i="6"/>
  <c r="H38" i="6"/>
  <c r="I32" i="6" l="1"/>
  <c r="H32" i="6"/>
  <c r="G32" i="6"/>
  <c r="F32" i="6"/>
  <c r="I10" i="6" l="1"/>
  <c r="G26" i="6"/>
  <c r="F26" i="6"/>
  <c r="I22" i="6"/>
  <c r="H22" i="6"/>
  <c r="I21" i="6"/>
  <c r="H21" i="6"/>
  <c r="I20" i="6"/>
  <c r="H20" i="6"/>
  <c r="I19" i="6"/>
  <c r="H19" i="6"/>
  <c r="I18" i="6"/>
  <c r="H18" i="6"/>
  <c r="H26" i="6" l="1"/>
  <c r="I26" i="6"/>
  <c r="H11" i="6"/>
  <c r="I17" i="6" l="1"/>
  <c r="I79" i="6" s="1"/>
  <c r="H17" i="6"/>
  <c r="G17" i="6"/>
  <c r="F17" i="6"/>
  <c r="H10" i="6" l="1"/>
  <c r="H79" i="6" s="1"/>
  <c r="G10" i="6"/>
  <c r="G79" i="6" s="1"/>
  <c r="F10" i="6"/>
  <c r="F79" i="6" s="1"/>
</calcChain>
</file>

<file path=xl/sharedStrings.xml><?xml version="1.0" encoding="utf-8"?>
<sst xmlns="http://schemas.openxmlformats.org/spreadsheetml/2006/main" count="325" uniqueCount="137">
  <si>
    <t>UKUPNI IZNOS ULAGANJA (HRK)</t>
  </si>
  <si>
    <t xml:space="preserve"> UKUPNI IZNOS POTPORE (HRK)</t>
  </si>
  <si>
    <t xml:space="preserve">Zadružni savez Dalmacije </t>
  </si>
  <si>
    <t>Agrolaguna d.d.</t>
  </si>
  <si>
    <t>Belje d.d.</t>
  </si>
  <si>
    <t>Jako vino d.o.o.</t>
  </si>
  <si>
    <t>Vina Matošević d.o.o.</t>
  </si>
  <si>
    <t>OPG Bruno Trapan</t>
  </si>
  <si>
    <t>Hrvatska gospodarska komora</t>
  </si>
  <si>
    <t>Kutjevo d.d.</t>
  </si>
  <si>
    <t>Udruga vinara i vinogradara ERDUT</t>
  </si>
  <si>
    <t>NATJEČAJ</t>
  </si>
  <si>
    <t>ODOBRENE AKTIVNOSTI U  PROJEKTU</t>
  </si>
  <si>
    <t>UDIO FINANCIRANJA EU  (HRK)</t>
  </si>
  <si>
    <t>UDIO FINANCIRANJA RH (HRK)</t>
  </si>
  <si>
    <t>Pregled korisnika za mjeru Promidžba vina na tržištima trećih zemalja iz Nacionalnog programa pomoći sektoru vina 2014.-2018.</t>
  </si>
  <si>
    <t>ŽUPANIJA</t>
  </si>
  <si>
    <t>RED.BR.</t>
  </si>
  <si>
    <t>1.</t>
  </si>
  <si>
    <t>Splitsko - dalmatinska županija</t>
  </si>
  <si>
    <t>Istarska županija</t>
  </si>
  <si>
    <t>2.</t>
  </si>
  <si>
    <t>Osječko - baranjska županija</t>
  </si>
  <si>
    <t>3.</t>
  </si>
  <si>
    <t xml:space="preserve">Projekt na tržištu Švicarske
4. Ulaganja u sudjelovanje na sajmovima trećih zemalja </t>
  </si>
  <si>
    <t>4.</t>
  </si>
  <si>
    <t xml:space="preserve">Projekt na tržištu Australije
3. Ulaganja u izradu i distribuciju promotivnih materijala za tržišta trećih zemalja </t>
  </si>
  <si>
    <t>5.</t>
  </si>
  <si>
    <t>6.</t>
  </si>
  <si>
    <t>Grad Zagreb</t>
  </si>
  <si>
    <t>Požeško - slavonska županija</t>
  </si>
  <si>
    <t>7.</t>
  </si>
  <si>
    <t>Projekt na tržištu SAD-a
4.Ulaganja u sudjelovanje na sajmovima i drugum događanjima na tržištima trećih zemalja</t>
  </si>
  <si>
    <t>Projekt na tržištu Kanade
4.Ulaganja u sudjelovanje na sajmovima i drugum događanjima na tržištima trećih zemalja</t>
  </si>
  <si>
    <t>8.</t>
  </si>
  <si>
    <t>UKUPNO 1. NATJEČAJ 2014.</t>
  </si>
  <si>
    <t xml:space="preserve">Projekt na tržištu Kine
4. Ulaganja u sudjelovanje na sajmovima trećih zemalja </t>
  </si>
  <si>
    <t>Veralda poljoprivredni obrt</t>
  </si>
  <si>
    <t>UKUPNO NATJEČAJI:</t>
  </si>
  <si>
    <t>ATC d.o.o.</t>
  </si>
  <si>
    <t>Udruga Crolicious</t>
  </si>
  <si>
    <t>UKUPNO I. NATJEČAJ 2016.</t>
  </si>
  <si>
    <t>Krapinsko - zagorska županija</t>
  </si>
  <si>
    <t>Osilovac d.o.o.</t>
  </si>
  <si>
    <t>9.</t>
  </si>
  <si>
    <t>10.</t>
  </si>
  <si>
    <t>Osječko-baranjska županija</t>
  </si>
  <si>
    <t>Galić d.o.o.</t>
  </si>
  <si>
    <t>PP Orahovica d.o.o.</t>
  </si>
  <si>
    <t>Požeško-slavonska županija</t>
  </si>
  <si>
    <t>Virovitičko - podravska županija</t>
  </si>
  <si>
    <t>Splitko - dalmatinska županija</t>
  </si>
  <si>
    <t>IZNOS ISPLAĆENOG PREDUJMA</t>
  </si>
  <si>
    <t>NAPOMENA</t>
  </si>
  <si>
    <t xml:space="preserve"> IZNOS ISPLAĆENE POTPORE</t>
  </si>
  <si>
    <t>UKUPAN IZNOS ISPLAĆENE POTPORE (PREDUJAM+KONAČNA ISPLATA)</t>
  </si>
  <si>
    <t>Odluka o odbijanju zahtjeva za isplatu</t>
  </si>
  <si>
    <t>Poništenje Odluke o odobrenju projekta</t>
  </si>
  <si>
    <t xml:space="preserve">Projekt na tržištu Crne Gore 
 3. Ulaganja u izradu i distribuciju promotivnih materijala
 4. Ulaganja u sudjelovanje na sajmovima trećih zemalja                                                                                         </t>
  </si>
  <si>
    <t>Erdutski vinogradi d.o.o.</t>
  </si>
  <si>
    <t xml:space="preserve">Projekt na tržištu Kine
 3. Ulaganja u izradu i distribuciju promotivnih materijala
 4. Ulaganja u sudjelovanje na sajmovima trećih zemalja                                                                                         </t>
  </si>
  <si>
    <t>Virovitičko-podravska županija</t>
  </si>
  <si>
    <t xml:space="preserve">Projekt na tržištu SAD-a
 3. Ulaganja u izradu i distribuciju promotivnih materijala
 4. Ulaganja u sudjelovanje na sajmovima trećih zemalja                                                                                         </t>
  </si>
  <si>
    <t xml:space="preserve"> Projekt na tržištu Bosne i Hercegovine
4. Ulaganja u sudjelovanje na sajmovima i drugim događanjima na tržištima trećih zemalja                                                                                       </t>
  </si>
  <si>
    <t xml:space="preserve"> Projekt na tržištu Kanade
4. Ulaganja u sudjelovanje na sajmovima i drugim događanjima na tržištima trećih zemalja                                                                                       </t>
  </si>
  <si>
    <t xml:space="preserve">Projekt na tržištu Crne Gore
4. Ulaganja u sudjelovanje na sajmovima trećih zemalja                                                                                         </t>
  </si>
  <si>
    <t xml:space="preserve"> Projekt na tržištu SAD-a                                         4. Ulaganja u sudjelovanje na sajmovima trećih zemalja                             </t>
  </si>
  <si>
    <t xml:space="preserve">Projekt na tržištu Srbije
1.Ulaganje u objavljivanje u medijima
2.Ulaganja u odnose sjavnošću promociju i marketing,promocija imidža Hrvatske,promotivne prodaje
3. Ulaganja u izradu i distribuciju promotivnih materijala za tržišta trećih zemalja
4. Ulaganja u sudjelovanje na sajmovima trećih zemalja                             </t>
  </si>
  <si>
    <t xml:space="preserve"> Projekt na tržištu Srbije
1.Ulaganje u objavljivanje u medijima 
3. Ulaganja u izradu i distribuciju promotivnih materijala za tržišta trećih zemalja
 4. Ulaganja u sudjelovanje na sajmovima trećih zemalja                             </t>
  </si>
  <si>
    <t xml:space="preserve"> Projekt na tržištu Srbije
1.Ulaganje u objavljivanje u medijima 
3. Ulaganja u izradu i distribuciju promotivnih materijala za tržišta trećih zemalja
4. Ulaganja u sudjelovanje na sajmovima trećih zemalja                             </t>
  </si>
  <si>
    <t xml:space="preserve">Projekt na tržištu BiH
3. Ulaganja u izradu i distribuciju promotivnih materijala za tržišta trećih zemalja
 4. Ulaganja u sudjelovanje na sajmovima trećih zemalja                                                                                                 </t>
  </si>
  <si>
    <t xml:space="preserve"> Projekt na tržištu SAD-a
1.Ulaganje u objavljivanje u medijima
2.Ulaganja u odnose sjavnošću promociju i marketing,promocija imidža Hrvatske,promotivne prodaje 
3. Ulaganja u izradu i distribuciju promotivnih materijala za tržišta trećih zemalja 
4. Ulaganja u sudjelovanje na sajmovima trećih zemalja                             </t>
  </si>
  <si>
    <t xml:space="preserve"> Projekt na tržištu Kine
1. Ulaganje u objavljivanje u medijima
3. Ulaganja u izradu i distribuciju promotivnih materijala za tržišta trećih zemalja 
 4. Ulaganja u sudjelovanje na sajmovima trećih zemalja                             </t>
  </si>
  <si>
    <t xml:space="preserve"> Projekt na tržištu Kanade
3. Ulaganja u izradu i distribuciju promotivnih materijala za tržišta trećih zemalja 4. Ulaganja u sudjelovanje na sajmovima trećih zemalja                             </t>
  </si>
  <si>
    <t xml:space="preserve"> Projekt na tržištu Kine 
4. Ulaganja u sudjelovanje na sajmovima trećih zemalja                             </t>
  </si>
  <si>
    <t xml:space="preserve"> Projekt na tržištu BiH 
3. Ulaganja u izradu i distribuciju promotivnih materijala za tržišta trećih zemalja 
4. Ulaganja u sudjelovanje na sajmovima trećih zemalja                             </t>
  </si>
  <si>
    <t xml:space="preserve"> Projekt na tržištu Meksika
3. Ulaganja u izradu i distribuciju promotivnih materijala za tržišta trećih zemalja
4. Ulaganja u sudjelovanje na sajmovima trećih zemalja                             </t>
  </si>
  <si>
    <t xml:space="preserve"> Projekt na tržištu BiH
3. Ulaganja u izradu i distribuciju promotivnih materijala za tržišta trećih zemalja 
4. Ulaganja u sudjelovanje na sajmovima trećih zemalja                             </t>
  </si>
  <si>
    <t xml:space="preserve"> Projekt na tržištu SAD-a
3. Ulaganja u izradu i distribuciju promotivnih materijala za tržišta trećih zemalja 
4. Ulaganja u sudjelovanje na sajmovima trećih zemalja                             </t>
  </si>
  <si>
    <t xml:space="preserve">Projekt na tržištu SAD-a
1.Ulaganje u objavljivanje u medijima
2.Ulaganja u odnose sjavnošću promociju i marketing,promocija imidža Hrvatske,promotivne prodaje 
3. Ulaganja u izradu i distribuciju promotivnih materijala za tržišta trećih zemalja
4. Ulaganja u sudjelovanje na sajmovima trećih zemalja                             </t>
  </si>
  <si>
    <t xml:space="preserve">Projekt na tržištu Japan 
2.Ulaganja u odnose sjavnošću promociju i marketing,promocija imidža Hrvatske,promotivne prodaje 
 4. Ulaganja u sudjelovanje na sajmovima trećih zemalja                             </t>
  </si>
  <si>
    <t xml:space="preserve"> Projekt na tržištu Kanade
1.Ulaganje u objavljivanje u medijima
3. Ulaganja u izradu i distribuciju promotivnih materijala za tržišta trećih zemalja                                                                                           </t>
  </si>
  <si>
    <t xml:space="preserve">Projekt na tržištu Srbije
1.Ulaganje u objavljivanje u medijima 
2.Ulaganja u odnose sjavnošću promociju i marketing,promocija imidža Hrvatske,promotivne prodaje 
3. Ulaganja u izradu i distribuciju promotivnih materijala za tržišta trećih zemalja
4. Ulaganja u sudjelovanje na sajmovima trećih zemalja                             </t>
  </si>
  <si>
    <t xml:space="preserve"> Projekt na tržištu Srbije
1.Ulaganje u objavljivanje u medijima
2.Ulaganja u odnose sjavnošću promociju i marketing,promocija imidža Hrvatske,promotivne prodaje
3. Ulaganja u izradu i distribuciju promotivnih materijala za tržišta trećih zemalja 
4. Ulaganja u sudjelovanje na sajmovima trećih zemalja                             </t>
  </si>
  <si>
    <t xml:space="preserve"> Projekt na tržištu BiH
1.Ulaganje u objavljivanje u medijima
2.Ulaganja u odnose sjavnošću promociju i marketing,promocija imidža Hrvatske, promotivne prodaje                    
3. Ulaganja u izradu i distribuciju promotivnih materijala za tržišta trećih zemalja
4. Ulaganja u sudjelovanje na sajmovima trećih zemalja                             </t>
  </si>
  <si>
    <t xml:space="preserve"> Projekt na tržištu Srbije
1.Ulaganje u objavljivanje u medijima
2.Ulaganja u odnose sjavnošću promociju i marketing,promocija imidža Hrvatske,promotivne prodaje 
3. Ulaganja u izradu i distribuciju promotivnih materijala za tržišta trećih zemalja
 4. Ulaganja u sudjelovanje na sajmovima trećih zemalja                             </t>
  </si>
  <si>
    <t xml:space="preserve"> Projekt na tržištu SAD-a
1.Ulaganje u objavljivanje u medijima 
3. Ulaganja u izradu i distribuciju promotivnih materijala za tržišta trećih zemalja
4. Ulaganja u sudjelovanje na sajmovima trećih zemalja                             </t>
  </si>
  <si>
    <t xml:space="preserve"> Projekt na tržištu Srbije
1.Ulaganje u objavljivanje u medijima
3. Ulaganja u izradu i distribuciju promotivnih materijala za tržišta trećih zemalja
 4. Ulaganja u sudjelovanje na sajmovima trećih zemalja                             </t>
  </si>
  <si>
    <t xml:space="preserve"> Projekt na tržištu SAD-a
1.Ulaganje u objavljivanje u medijima
3. Ulaganja u izradu i distribuciju promotivnih materijala za tržišta trećih zemalja
4. Ulaganja u sudjelovanje na sajmovima trećih zemalja                             </t>
  </si>
  <si>
    <t xml:space="preserve">Projekt na tržištu BiH
2.Ulaganja u odnose sjavnošću promociju i marketing,promocija imidža Hrvatske,promotivne prodaje
3. Ulaganja u izradu i distribuciju promotivnih materijala za tržišta trećih zemalja                                                                                          </t>
  </si>
  <si>
    <t xml:space="preserve"> Projekt na tržištu Srbije
1.Ulaganje u objavljivanje u medijima
2.Ulaganja u odnose sjavnošću promociju i marketing,promocija imidža Hrvatske,promotivne prodaje 
3. Ulaganja u izradu i distribuciju promotivnih materijala za tržišta trećih zemalja 
4. Ulaganja u sudjelovanje na sajmovima trećih zemalja                             </t>
  </si>
  <si>
    <t xml:space="preserve">Projekt na tržištu Kanade
1.Ulaganje u objavljivanje u medijima
3.Ulaganja u izradu i distribuciju promotivnih materijala za tržišta trećih zemalja                               </t>
  </si>
  <si>
    <t>NAZIV KORISNIKA</t>
  </si>
  <si>
    <t>UKUPNO 2. NATJEČAJ 2014.</t>
  </si>
  <si>
    <t>UKUPNO 3. NATJEČAJ 2014.</t>
  </si>
  <si>
    <t>UKUPNO 2. NATJEČAJ 2016.</t>
  </si>
  <si>
    <t>UKUPNO 3. NATJEČAJ 2016.</t>
  </si>
  <si>
    <t>UKUPNO 1. NATJEČAJ 2017.</t>
  </si>
  <si>
    <t xml:space="preserve">Projekt na tržištu Bosne i Hercegovine
 3. Ulaganja u izradu i distribuciju promotivnih materijala
 4. Ulaganja u sudjelovanje na sajmovima trećih zemalja                                                                                  </t>
  </si>
  <si>
    <t xml:space="preserve">Projekt na tržištu BIH
3. Ulaganja u izradu i distribuciju promotivnih materijala za tržišta trećih zemalja 
4. Ulaganja u sudjelovanje na sajmovima trećih zemalja  </t>
  </si>
  <si>
    <t>Projekt na tržištu Srbije
1.Ulaganje u objavljivanje u medijima
2.Ulaganja u odnose sjavnošću promociju i marketing,promocija imidža Hrvatske,promotivne prodaje
3. Ulaganja u izradu i distribuciju promotivnih materijala za tržišta trećih zemalja
4. Ulaganja u sudjelovanje na sajmovima trećih zemalja</t>
  </si>
  <si>
    <t>Clai d.o.o.</t>
  </si>
  <si>
    <t xml:space="preserve">Projekt na tržištu Kine
 3. Ulaganja u izradu i distribuciju promotivnih materijala
 4. Ulaganja u sudjelovanje na sajmovima trećih zemalja </t>
  </si>
  <si>
    <t xml:space="preserve">Projekt na tržištu Singapura
 3. Ulaganja u izradu i distribuciju promotivnih materijala
 4. Ulaganja u sudjelovanje na sajmovima trećih zemalja </t>
  </si>
  <si>
    <t>Projekt na tržištu SAD-a
 3. Ulaganja u izradu i distribuciju promotivnih materijala
 4. Ulaganja u sudjelovanje na sajmovima trećih zemalja</t>
  </si>
  <si>
    <t>11.</t>
  </si>
  <si>
    <t>12.</t>
  </si>
  <si>
    <t xml:space="preserve"> Projekt na tržištu Švicarske
1.Ulaganje u objavljivanje u medijima
2.Ulaganja u odnose sjavnošću promociju i marketing,promocija imidža Hrvatske,promotivne prodaje 
3. Ulaganja u izradu i distribuciju promotivnih materijala za tržišta trećih zemalja 
4. Ulaganja u sudjelovanje na sajmovima trećih zemalja                             </t>
  </si>
  <si>
    <t>Projekt na tržištu Srbije
2.Ulaganja u odnose sjavnošću promociju i marketing,promocija imidža Hrvatske,promotivne prodaje
4. Ulaganja u sudjelovanje na sajmovima trećih zemalja</t>
  </si>
  <si>
    <t>Projekt na tržištu Crne Gore
2.Ulaganja u odnose sjavnošću promociju i marketing,promocija imidža Hrvatske,promotivne prodaje
4. Ulaganja u sudjelovanje na sajmovima trećih zemalja</t>
  </si>
  <si>
    <t>13.</t>
  </si>
  <si>
    <t>4B d.o.o.</t>
  </si>
  <si>
    <t xml:space="preserve">Projekt na tržištu SAD-a
1.Ulaganje u objavljivanje u medijima
3. Ulaganja u izradu i distribuciju promotivnih materijala za tržišta trećih zemalja </t>
  </si>
  <si>
    <t xml:space="preserve">Projekt na tržištu Kanade
2.Ulaganja u odnose sjavnošću promociju i marketing,promocija imidža
 3. Ulaganja u izradu i distribuciju promotivnih materijala
 4. Ulaganja u sudjelovanje na sajmovima trećih zemalja                                                                                         </t>
  </si>
  <si>
    <t xml:space="preserve">Projekt na tržištu Švicarke
2.Ulaganja u odnose sjavnošću promociju i marketing,promocija imidža
 3. Ulaganja u izradu i distribuciju promotivnih materijala
 4. Ulaganja u sudjelovanje na sajmovima trećih zemalja                                                                                         </t>
  </si>
  <si>
    <t>14.</t>
  </si>
  <si>
    <t>15.</t>
  </si>
  <si>
    <t>16.</t>
  </si>
  <si>
    <t>UKUPNO 2. NATJEČAJ 2015.</t>
  </si>
  <si>
    <t>Zagreb, 30.11.2017.</t>
  </si>
  <si>
    <t xml:space="preserve">Kutjevo d.d. </t>
  </si>
  <si>
    <t xml:space="preserve">PP Orahovica d.o.o. </t>
  </si>
  <si>
    <t xml:space="preserve">Dingač-Skaramuča d.o.o. </t>
  </si>
  <si>
    <t xml:space="preserve">Clai d.o.o. </t>
  </si>
  <si>
    <t xml:space="preserve">Projekt na tržištu BiH
3. Ulaganja u izradu i distribuciju promotivnih materijala za tržišta trećih zemalja 
4. Ulaganja u sudjelovanje na sajmovima trećih zemalja                             </t>
  </si>
  <si>
    <t>Projekt na tržištu Kine
3. Ulaganja u izradu i distribuciju promotivnih materijala za tržišta trećih zemalja 
4. Ulaganja u sudjelovanje na sajmovima trećih zemalja
5. Administrativni troškovi i troškovi osoblja korisnika</t>
  </si>
  <si>
    <t xml:space="preserve">Projekt na tržištu Crne Gore
1.Ulaganje u objavljivanje u medijima
3. Ulaganja u izradu i distribuciju promotivnih materijala za tržišta trećih zemalja 
4. Ulaganja u sudjelovanje na sajmovima trećih zemalja                             </t>
  </si>
  <si>
    <t xml:space="preserve">Projekt na tržištu Japana
4. Ulaganja u sudjelovanje na sajmovima trećih zemalja                             </t>
  </si>
  <si>
    <t xml:space="preserve">Projekt na tržištu Crne Gore
2.Ulaganja u odnose sjavnošću promociju i marketing,promocija imidža Hrvatske,promotivne prodaje 
3. Ulaganja u izradu i distribuciju promotivnih materijala za tržišta trećih zemalja 
4. Ulaganja u sudjelovanje na sajmovima trećih zemalja                             </t>
  </si>
  <si>
    <t>Dubrovačko - neretvanska županija</t>
  </si>
  <si>
    <t>UKUPNO 2. NATJEČAJ 2017.</t>
  </si>
  <si>
    <t>Dalmacijavino Split d.o.o.</t>
  </si>
  <si>
    <t>Šibensko - kninska županija</t>
  </si>
  <si>
    <t xml:space="preserve">Projekt na tržištu Srbije
1.Ulaganje u objavljivanje u medijima
3. Ulaganja u izradu i distribuciju promotivnih materijala za tržišta trećih zemalja 
4. Ulaganja u sudjelovanje na sajmovima trećih zemalja                             </t>
  </si>
  <si>
    <t>Projekt na tržištu Singapura
4. Ulaganja u sudjelovanje na sajmovima trećih zemalja
5. Administrativni troškovi i troškovi osoblja korisnika</t>
  </si>
  <si>
    <t xml:space="preserve">Projekt na tržištu SAD-a
3. Ulaganja u izradu i distribuciju promotivnih materijala za tržišta trećih zemalja 
4. Ulaganja u sudjelovanje na sajmovima trećih zemalja                             </t>
  </si>
  <si>
    <t xml:space="preserve">Projekt na tržištu Srbije
3. Ulaganja u izradu i distribuciju promotivnih materijala za tržišta trećih zemalja 
4. Ulaganja u sudjelovanje na sajmovima trećih zemalja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</si>
</sst>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top" wrapText="1"/>
    </xf>
    <xf numFmtId="4" fontId="9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top" wrapText="1"/>
    </xf>
    <xf numFmtId="4" fontId="9" fillId="5" borderId="1" xfId="0" applyNumberFormat="1" applyFont="1" applyFill="1" applyBorder="1" applyAlignment="1"/>
    <xf numFmtId="4" fontId="11" fillId="0" borderId="1" xfId="6" applyNumberFormat="1" applyFont="1" applyBorder="1" applyAlignment="1"/>
    <xf numFmtId="0" fontId="9" fillId="5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4" fontId="9" fillId="3" borderId="2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" fontId="11" fillId="0" borderId="1" xfId="6" applyNumberFormat="1" applyFont="1" applyBorder="1" applyAlignment="1">
      <alignment horizontal="right" vertical="center"/>
    </xf>
    <xf numFmtId="4" fontId="6" fillId="0" borderId="1" xfId="7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4" fontId="11" fillId="0" borderId="2" xfId="8" applyNumberFormat="1" applyFont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vertical="center"/>
    </xf>
  </cellXfs>
  <cellStyles count="9">
    <cellStyle name="Normal" xfId="0" builtinId="0"/>
    <cellStyle name="Normal 2" xfId="1"/>
    <cellStyle name="Normal 2 2" xfId="7"/>
    <cellStyle name="Normal 3" xfId="2"/>
    <cellStyle name="Normal 4" xfId="5"/>
    <cellStyle name="Normal 5" xfId="6"/>
    <cellStyle name="Normal 6" xfId="8"/>
    <cellStyle name="Obično 2" xfId="3"/>
    <cellStyle name="Obično 3" xfId="4"/>
  </cellStyles>
  <dxfs count="0"/>
  <tableStyles count="0" defaultTableStyle="TableStyleMedium9" defaultPivotStyle="PivotStyleLight16"/>
  <colors>
    <mruColors>
      <color rgb="FF66FFFF"/>
      <color rgb="FFADF3C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8" zoomScale="80" zoomScaleNormal="80" zoomScaleSheetLayoutView="20" workbookViewId="0">
      <pane xSplit="1" ySplit="1" topLeftCell="B11" activePane="bottomRight" state="frozen"/>
      <selection activeCell="A8" sqref="A8"/>
      <selection pane="topRight" activeCell="B8" sqref="B8"/>
      <selection pane="bottomLeft" activeCell="A9" sqref="A9"/>
      <selection pane="bottomRight" activeCell="A79" sqref="A79:C79"/>
    </sheetView>
  </sheetViews>
  <sheetFormatPr defaultRowHeight="15.75" x14ac:dyDescent="0.2"/>
  <cols>
    <col min="1" max="1" width="5.85546875" style="52" customWidth="1"/>
    <col min="2" max="2" width="21.42578125" style="17" customWidth="1"/>
    <col min="3" max="3" width="29.140625" style="17" customWidth="1"/>
    <col min="4" max="4" width="15" style="14" customWidth="1"/>
    <col min="5" max="5" width="44.7109375" style="13" customWidth="1"/>
    <col min="6" max="6" width="23.28515625" style="53" bestFit="1" customWidth="1"/>
    <col min="7" max="7" width="22.140625" style="53" customWidth="1"/>
    <col min="8" max="8" width="23.28515625" style="53" customWidth="1"/>
    <col min="9" max="9" width="19.85546875" style="69" customWidth="1"/>
    <col min="10" max="10" width="18.7109375" style="53" customWidth="1"/>
    <col min="11" max="12" width="15.85546875" style="53" customWidth="1"/>
    <col min="13" max="13" width="15.28515625" style="53" bestFit="1" customWidth="1"/>
    <col min="14" max="16384" width="9.140625" style="1"/>
  </cols>
  <sheetData>
    <row r="1" spans="1:13" s="4" customFormat="1" ht="54" customHeight="1" x14ac:dyDescent="0.2">
      <c r="A1" s="77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4" customFormat="1" ht="26.25" customHeight="1" x14ac:dyDescent="0.2">
      <c r="A2" s="78" t="s">
        <v>119</v>
      </c>
      <c r="B2" s="78"/>
      <c r="C2" s="78"/>
      <c r="D2" s="78"/>
      <c r="E2" s="13"/>
      <c r="F2" s="53"/>
      <c r="G2" s="53"/>
      <c r="H2" s="53"/>
      <c r="I2" s="69"/>
      <c r="J2" s="53"/>
      <c r="K2" s="53"/>
      <c r="L2" s="53"/>
      <c r="M2" s="53"/>
    </row>
    <row r="3" spans="1:13" ht="24.75" customHeight="1" x14ac:dyDescent="0.2">
      <c r="A3" s="15"/>
      <c r="B3" s="16"/>
    </row>
    <row r="4" spans="1:13" ht="26.25" hidden="1" customHeight="1" thickBot="1" x14ac:dyDescent="0.25">
      <c r="A4" s="15"/>
      <c r="B4" s="16"/>
    </row>
    <row r="5" spans="1:13" ht="26.25" hidden="1" customHeight="1" thickBot="1" x14ac:dyDescent="0.3">
      <c r="A5" s="18"/>
      <c r="B5" s="19"/>
    </row>
    <row r="6" spans="1:13" ht="19.5" hidden="1" customHeight="1" thickBot="1" x14ac:dyDescent="0.3">
      <c r="A6" s="79"/>
      <c r="B6" s="79"/>
      <c r="C6" s="79"/>
    </row>
    <row r="7" spans="1:13" ht="23.25" hidden="1" customHeight="1" thickBot="1" x14ac:dyDescent="0.3">
      <c r="A7" s="80"/>
      <c r="B7" s="80"/>
      <c r="C7" s="80"/>
      <c r="F7" s="81"/>
      <c r="G7" s="81"/>
      <c r="H7" s="81"/>
    </row>
    <row r="8" spans="1:13" s="2" customFormat="1" ht="75.75" customHeight="1" x14ac:dyDescent="0.2">
      <c r="A8" s="20" t="s">
        <v>17</v>
      </c>
      <c r="B8" s="21" t="s">
        <v>16</v>
      </c>
      <c r="C8" s="21" t="s">
        <v>92</v>
      </c>
      <c r="D8" s="21" t="s">
        <v>11</v>
      </c>
      <c r="E8" s="21" t="s">
        <v>12</v>
      </c>
      <c r="F8" s="70" t="s">
        <v>0</v>
      </c>
      <c r="G8" s="70" t="s">
        <v>1</v>
      </c>
      <c r="H8" s="70" t="s">
        <v>13</v>
      </c>
      <c r="I8" s="70" t="s">
        <v>14</v>
      </c>
      <c r="J8" s="70" t="s">
        <v>52</v>
      </c>
      <c r="K8" s="70" t="s">
        <v>54</v>
      </c>
      <c r="L8" s="70" t="s">
        <v>55</v>
      </c>
      <c r="M8" s="70" t="s">
        <v>53</v>
      </c>
    </row>
    <row r="9" spans="1:13" ht="64.5" customHeight="1" x14ac:dyDescent="0.2">
      <c r="A9" s="22" t="s">
        <v>18</v>
      </c>
      <c r="B9" s="9" t="s">
        <v>19</v>
      </c>
      <c r="C9" s="22" t="s">
        <v>2</v>
      </c>
      <c r="D9" s="23" t="s">
        <v>18</v>
      </c>
      <c r="E9" s="24" t="s">
        <v>91</v>
      </c>
      <c r="F9" s="55">
        <v>329025</v>
      </c>
      <c r="G9" s="55">
        <v>263220</v>
      </c>
      <c r="H9" s="55">
        <v>164512.5</v>
      </c>
      <c r="I9" s="55">
        <v>98707.5</v>
      </c>
      <c r="J9" s="55">
        <v>0</v>
      </c>
      <c r="K9" s="55">
        <v>198156</v>
      </c>
      <c r="L9" s="55">
        <v>198156</v>
      </c>
      <c r="M9" s="25"/>
    </row>
    <row r="10" spans="1:13" ht="67.5" customHeight="1" x14ac:dyDescent="0.2">
      <c r="A10" s="73" t="s">
        <v>35</v>
      </c>
      <c r="B10" s="73"/>
      <c r="C10" s="73"/>
      <c r="D10" s="26">
        <v>1</v>
      </c>
      <c r="E10" s="27"/>
      <c r="F10" s="57">
        <f>F9</f>
        <v>329025</v>
      </c>
      <c r="G10" s="57">
        <f>G9</f>
        <v>263220</v>
      </c>
      <c r="H10" s="57">
        <f>H9</f>
        <v>164512.5</v>
      </c>
      <c r="I10" s="57">
        <f>I9</f>
        <v>98707.5</v>
      </c>
      <c r="J10" s="57">
        <v>0</v>
      </c>
      <c r="K10" s="57">
        <v>198156</v>
      </c>
      <c r="L10" s="57">
        <v>198156</v>
      </c>
      <c r="M10" s="28"/>
    </row>
    <row r="11" spans="1:13" ht="144.75" customHeight="1" x14ac:dyDescent="0.2">
      <c r="A11" s="22" t="s">
        <v>18</v>
      </c>
      <c r="B11" s="9" t="s">
        <v>20</v>
      </c>
      <c r="C11" s="22" t="s">
        <v>3</v>
      </c>
      <c r="D11" s="23" t="s">
        <v>21</v>
      </c>
      <c r="E11" s="24" t="s">
        <v>90</v>
      </c>
      <c r="F11" s="55">
        <v>318081.75</v>
      </c>
      <c r="G11" s="55">
        <v>159040.87</v>
      </c>
      <c r="H11" s="55">
        <f>G11</f>
        <v>159040.87</v>
      </c>
      <c r="I11" s="55">
        <v>0</v>
      </c>
      <c r="J11" s="55">
        <v>79520.44</v>
      </c>
      <c r="K11" s="55">
        <v>23640.32</v>
      </c>
      <c r="L11" s="55">
        <v>103160.76</v>
      </c>
      <c r="M11" s="25"/>
    </row>
    <row r="12" spans="1:13" ht="97.5" customHeight="1" x14ac:dyDescent="0.2">
      <c r="A12" s="22" t="s">
        <v>21</v>
      </c>
      <c r="B12" s="9" t="s">
        <v>22</v>
      </c>
      <c r="C12" s="22" t="s">
        <v>4</v>
      </c>
      <c r="D12" s="23" t="s">
        <v>21</v>
      </c>
      <c r="E12" s="24" t="s">
        <v>89</v>
      </c>
      <c r="F12" s="55">
        <v>482814.37</v>
      </c>
      <c r="G12" s="55">
        <v>241407.19</v>
      </c>
      <c r="H12" s="55">
        <v>241407.19</v>
      </c>
      <c r="I12" s="55">
        <v>0</v>
      </c>
      <c r="J12" s="55">
        <v>0</v>
      </c>
      <c r="K12" s="55">
        <v>240788.19</v>
      </c>
      <c r="L12" s="55">
        <v>240788.19</v>
      </c>
      <c r="M12" s="25"/>
    </row>
    <row r="13" spans="1:13" ht="50.25" customHeight="1" x14ac:dyDescent="0.2">
      <c r="A13" s="22" t="s">
        <v>23</v>
      </c>
      <c r="B13" s="9" t="s">
        <v>19</v>
      </c>
      <c r="C13" s="22" t="s">
        <v>5</v>
      </c>
      <c r="D13" s="23" t="s">
        <v>21</v>
      </c>
      <c r="E13" s="24" t="s">
        <v>24</v>
      </c>
      <c r="F13" s="55">
        <v>294389.01</v>
      </c>
      <c r="G13" s="55">
        <v>235511.21</v>
      </c>
      <c r="H13" s="55">
        <v>147194.51</v>
      </c>
      <c r="I13" s="55">
        <v>88316.7</v>
      </c>
      <c r="J13" s="55">
        <v>0</v>
      </c>
      <c r="K13" s="55">
        <v>163416.16</v>
      </c>
      <c r="L13" s="55">
        <v>163416.16</v>
      </c>
      <c r="M13" s="25"/>
    </row>
    <row r="14" spans="1:13" ht="57" customHeight="1" x14ac:dyDescent="0.2">
      <c r="A14" s="22" t="s">
        <v>25</v>
      </c>
      <c r="B14" s="9" t="s">
        <v>20</v>
      </c>
      <c r="C14" s="22" t="s">
        <v>6</v>
      </c>
      <c r="D14" s="23" t="s">
        <v>21</v>
      </c>
      <c r="E14" s="24" t="s">
        <v>26</v>
      </c>
      <c r="F14" s="55">
        <v>171242.63</v>
      </c>
      <c r="G14" s="55">
        <v>85621.32</v>
      </c>
      <c r="H14" s="55">
        <v>85621.32</v>
      </c>
      <c r="I14" s="55">
        <v>0</v>
      </c>
      <c r="J14" s="55">
        <v>0</v>
      </c>
      <c r="K14" s="55">
        <v>85621.32</v>
      </c>
      <c r="L14" s="55">
        <v>85621.32</v>
      </c>
      <c r="M14" s="25"/>
    </row>
    <row r="15" spans="1:13" ht="98.25" customHeight="1" x14ac:dyDescent="0.2">
      <c r="A15" s="22" t="s">
        <v>27</v>
      </c>
      <c r="B15" s="9" t="s">
        <v>20</v>
      </c>
      <c r="C15" s="22" t="s">
        <v>7</v>
      </c>
      <c r="D15" s="23" t="s">
        <v>21</v>
      </c>
      <c r="E15" s="24" t="s">
        <v>88</v>
      </c>
      <c r="F15" s="55">
        <v>398467.21</v>
      </c>
      <c r="G15" s="55">
        <v>318773.77</v>
      </c>
      <c r="H15" s="55">
        <v>199233.61</v>
      </c>
      <c r="I15" s="55">
        <v>119540.16</v>
      </c>
      <c r="J15" s="55">
        <v>0</v>
      </c>
      <c r="K15" s="55">
        <v>11159.12</v>
      </c>
      <c r="L15" s="55">
        <v>11159.12</v>
      </c>
      <c r="M15" s="25"/>
    </row>
    <row r="16" spans="1:13" ht="100.5" customHeight="1" x14ac:dyDescent="0.2">
      <c r="A16" s="22" t="s">
        <v>28</v>
      </c>
      <c r="B16" s="9" t="s">
        <v>20</v>
      </c>
      <c r="C16" s="22" t="s">
        <v>7</v>
      </c>
      <c r="D16" s="23" t="s">
        <v>21</v>
      </c>
      <c r="E16" s="24" t="s">
        <v>87</v>
      </c>
      <c r="F16" s="55">
        <v>267345.24</v>
      </c>
      <c r="G16" s="55">
        <v>213876.19</v>
      </c>
      <c r="H16" s="55">
        <v>133672.62</v>
      </c>
      <c r="I16" s="55">
        <v>80203.570000000007</v>
      </c>
      <c r="J16" s="55">
        <v>0</v>
      </c>
      <c r="K16" s="55">
        <v>0</v>
      </c>
      <c r="L16" s="55">
        <v>0</v>
      </c>
      <c r="M16" s="25"/>
    </row>
    <row r="17" spans="1:13" ht="66" customHeight="1" x14ac:dyDescent="0.2">
      <c r="A17" s="72" t="s">
        <v>93</v>
      </c>
      <c r="B17" s="72"/>
      <c r="C17" s="72"/>
      <c r="D17" s="26">
        <v>6</v>
      </c>
      <c r="E17" s="26"/>
      <c r="F17" s="57">
        <f>SUM(F11:F16)</f>
        <v>1932340.2099999997</v>
      </c>
      <c r="G17" s="57">
        <f>SUM(G11:G16)</f>
        <v>1254230.55</v>
      </c>
      <c r="H17" s="57">
        <f>SUM(H11:H16)</f>
        <v>966170.12000000011</v>
      </c>
      <c r="I17" s="57">
        <f>SUM(I11:I16)</f>
        <v>288060.43</v>
      </c>
      <c r="J17" s="57">
        <f t="shared" ref="J17:L17" si="0">SUM(J11:J16)</f>
        <v>79520.44</v>
      </c>
      <c r="K17" s="57">
        <f t="shared" si="0"/>
        <v>524625.1100000001</v>
      </c>
      <c r="L17" s="57">
        <f t="shared" si="0"/>
        <v>604145.54999999993</v>
      </c>
      <c r="M17" s="28"/>
    </row>
    <row r="18" spans="1:13" ht="97.5" customHeight="1" x14ac:dyDescent="0.2">
      <c r="A18" s="22" t="s">
        <v>18</v>
      </c>
      <c r="B18" s="9" t="s">
        <v>29</v>
      </c>
      <c r="C18" s="22" t="s">
        <v>8</v>
      </c>
      <c r="D18" s="23" t="s">
        <v>23</v>
      </c>
      <c r="E18" s="24" t="s">
        <v>86</v>
      </c>
      <c r="F18" s="55">
        <v>1031187.5</v>
      </c>
      <c r="G18" s="55">
        <v>824950</v>
      </c>
      <c r="H18" s="55">
        <f>F18*50/100</f>
        <v>515593.75</v>
      </c>
      <c r="I18" s="55">
        <f>F18*30/100</f>
        <v>309356.25</v>
      </c>
      <c r="J18" s="55">
        <v>412475</v>
      </c>
      <c r="K18" s="55">
        <v>412475</v>
      </c>
      <c r="L18" s="55">
        <v>824950</v>
      </c>
      <c r="M18" s="25"/>
    </row>
    <row r="19" spans="1:13" ht="144" customHeight="1" x14ac:dyDescent="0.2">
      <c r="A19" s="22" t="s">
        <v>21</v>
      </c>
      <c r="B19" s="9" t="s">
        <v>29</v>
      </c>
      <c r="C19" s="22" t="s">
        <v>8</v>
      </c>
      <c r="D19" s="23" t="s">
        <v>23</v>
      </c>
      <c r="E19" s="24" t="s">
        <v>85</v>
      </c>
      <c r="F19" s="55">
        <v>1386629.5</v>
      </c>
      <c r="G19" s="55">
        <v>1109303.6000000001</v>
      </c>
      <c r="H19" s="55">
        <f>F19*50/100</f>
        <v>693314.75</v>
      </c>
      <c r="I19" s="55">
        <f>F19*30/100</f>
        <v>415988.85</v>
      </c>
      <c r="J19" s="55">
        <v>554669.80000000005</v>
      </c>
      <c r="K19" s="55">
        <v>554633.79</v>
      </c>
      <c r="L19" s="55">
        <f>J19+K19</f>
        <v>1109303.5900000001</v>
      </c>
      <c r="M19" s="25"/>
    </row>
    <row r="20" spans="1:13" ht="150" customHeight="1" x14ac:dyDescent="0.2">
      <c r="A20" s="22" t="s">
        <v>23</v>
      </c>
      <c r="B20" s="9" t="s">
        <v>30</v>
      </c>
      <c r="C20" s="22" t="s">
        <v>9</v>
      </c>
      <c r="D20" s="23" t="s">
        <v>23</v>
      </c>
      <c r="E20" s="24" t="s">
        <v>84</v>
      </c>
      <c r="F20" s="55">
        <v>1490400.38</v>
      </c>
      <c r="G20" s="55">
        <v>1192320.3</v>
      </c>
      <c r="H20" s="55">
        <f>F20*50%</f>
        <v>745200.19</v>
      </c>
      <c r="I20" s="55">
        <f>F20*30%</f>
        <v>447120.11399999994</v>
      </c>
      <c r="J20" s="55">
        <v>0</v>
      </c>
      <c r="K20" s="55">
        <v>1157930.8999999999</v>
      </c>
      <c r="L20" s="55">
        <v>1157930.8999999999</v>
      </c>
      <c r="M20" s="25"/>
    </row>
    <row r="21" spans="1:13" ht="147" customHeight="1" x14ac:dyDescent="0.2">
      <c r="A21" s="22" t="s">
        <v>25</v>
      </c>
      <c r="B21" s="9" t="s">
        <v>30</v>
      </c>
      <c r="C21" s="22" t="s">
        <v>9</v>
      </c>
      <c r="D21" s="23" t="s">
        <v>23</v>
      </c>
      <c r="E21" s="24" t="s">
        <v>83</v>
      </c>
      <c r="F21" s="55">
        <v>270610.64</v>
      </c>
      <c r="G21" s="55">
        <v>216488.51</v>
      </c>
      <c r="H21" s="55">
        <f>F21*50%</f>
        <v>135305.32</v>
      </c>
      <c r="I21" s="55">
        <f>F21*30%</f>
        <v>81183.191999999995</v>
      </c>
      <c r="J21" s="55">
        <v>0</v>
      </c>
      <c r="K21" s="55">
        <v>0</v>
      </c>
      <c r="L21" s="55">
        <v>0</v>
      </c>
      <c r="M21" s="33" t="s">
        <v>57</v>
      </c>
    </row>
    <row r="22" spans="1:13" ht="150" customHeight="1" x14ac:dyDescent="0.2">
      <c r="A22" s="22" t="s">
        <v>27</v>
      </c>
      <c r="B22" s="9" t="s">
        <v>22</v>
      </c>
      <c r="C22" s="22" t="s">
        <v>10</v>
      </c>
      <c r="D22" s="23" t="s">
        <v>23</v>
      </c>
      <c r="E22" s="24" t="s">
        <v>67</v>
      </c>
      <c r="F22" s="55">
        <v>679969.47</v>
      </c>
      <c r="G22" s="55">
        <v>543975.57999999996</v>
      </c>
      <c r="H22" s="55">
        <f>F22*50%</f>
        <v>339984.73499999999</v>
      </c>
      <c r="I22" s="55">
        <f>F22*30%</f>
        <v>203990.84099999999</v>
      </c>
      <c r="J22" s="55">
        <v>0</v>
      </c>
      <c r="K22" s="55">
        <v>71827.66</v>
      </c>
      <c r="L22" s="55">
        <v>71827.66</v>
      </c>
      <c r="M22" s="25"/>
    </row>
    <row r="23" spans="1:13" ht="84.75" customHeight="1" x14ac:dyDescent="0.2">
      <c r="A23" s="22" t="s">
        <v>28</v>
      </c>
      <c r="B23" s="9" t="s">
        <v>19</v>
      </c>
      <c r="C23" s="22" t="s">
        <v>5</v>
      </c>
      <c r="D23" s="23" t="s">
        <v>23</v>
      </c>
      <c r="E23" s="29" t="s">
        <v>32</v>
      </c>
      <c r="F23" s="55">
        <v>201143.01</v>
      </c>
      <c r="G23" s="55">
        <v>160914.41</v>
      </c>
      <c r="H23" s="55">
        <v>100571.51</v>
      </c>
      <c r="I23" s="55">
        <v>60342.9</v>
      </c>
      <c r="J23" s="55">
        <v>0</v>
      </c>
      <c r="K23" s="55">
        <v>97026.03</v>
      </c>
      <c r="L23" s="55">
        <v>97026.03</v>
      </c>
      <c r="M23" s="25"/>
    </row>
    <row r="24" spans="1:13" ht="67.5" customHeight="1" x14ac:dyDescent="0.2">
      <c r="A24" s="22" t="s">
        <v>31</v>
      </c>
      <c r="B24" s="9" t="s">
        <v>19</v>
      </c>
      <c r="C24" s="22" t="s">
        <v>5</v>
      </c>
      <c r="D24" s="23" t="s">
        <v>23</v>
      </c>
      <c r="E24" s="29" t="s">
        <v>33</v>
      </c>
      <c r="F24" s="55">
        <v>180503.1</v>
      </c>
      <c r="G24" s="55">
        <v>144402.48000000001</v>
      </c>
      <c r="H24" s="55">
        <v>90251.55</v>
      </c>
      <c r="I24" s="55">
        <v>54150.93</v>
      </c>
      <c r="J24" s="55">
        <v>0</v>
      </c>
      <c r="K24" s="55">
        <v>116743.12</v>
      </c>
      <c r="L24" s="55">
        <v>116743.12</v>
      </c>
      <c r="M24" s="25"/>
    </row>
    <row r="25" spans="1:13" ht="145.5" customHeight="1" x14ac:dyDescent="0.2">
      <c r="A25" s="22" t="s">
        <v>34</v>
      </c>
      <c r="B25" s="9" t="s">
        <v>22</v>
      </c>
      <c r="C25" s="22" t="s">
        <v>4</v>
      </c>
      <c r="D25" s="23" t="s">
        <v>23</v>
      </c>
      <c r="E25" s="24" t="s">
        <v>82</v>
      </c>
      <c r="F25" s="55">
        <v>255635.92</v>
      </c>
      <c r="G25" s="55">
        <v>127817.96</v>
      </c>
      <c r="H25" s="55">
        <v>127817.96</v>
      </c>
      <c r="I25" s="55">
        <v>0</v>
      </c>
      <c r="J25" s="55">
        <v>0</v>
      </c>
      <c r="K25" s="55">
        <v>102783.25</v>
      </c>
      <c r="L25" s="55">
        <v>102783.25</v>
      </c>
      <c r="M25" s="25"/>
    </row>
    <row r="26" spans="1:13" ht="36" customHeight="1" x14ac:dyDescent="0.2">
      <c r="A26" s="72" t="s">
        <v>94</v>
      </c>
      <c r="B26" s="72"/>
      <c r="C26" s="72"/>
      <c r="D26" s="26">
        <v>8</v>
      </c>
      <c r="E26" s="30"/>
      <c r="F26" s="57">
        <f>SUM(F18:F25)</f>
        <v>5496079.5199999996</v>
      </c>
      <c r="G26" s="57">
        <f>SUM(G18:G25)</f>
        <v>4320172.8400000008</v>
      </c>
      <c r="H26" s="57">
        <f>SUM(H18:H25)</f>
        <v>2748039.7649999997</v>
      </c>
      <c r="I26" s="57">
        <f>SUM(I18:I25)</f>
        <v>1572133.0769999998</v>
      </c>
      <c r="J26" s="57">
        <f t="shared" ref="J26:L26" si="1">SUM(J18:J25)</f>
        <v>967144.8</v>
      </c>
      <c r="K26" s="57">
        <f t="shared" si="1"/>
        <v>2513419.75</v>
      </c>
      <c r="L26" s="57">
        <f t="shared" si="1"/>
        <v>3480564.5500000003</v>
      </c>
      <c r="M26" s="28"/>
    </row>
    <row r="27" spans="1:13" s="3" customFormat="1" ht="102" customHeight="1" x14ac:dyDescent="0.2">
      <c r="A27" s="31" t="s">
        <v>18</v>
      </c>
      <c r="B27" s="9" t="s">
        <v>20</v>
      </c>
      <c r="C27" s="22" t="s">
        <v>3</v>
      </c>
      <c r="D27" s="23" t="s">
        <v>21</v>
      </c>
      <c r="E27" s="24" t="s">
        <v>69</v>
      </c>
      <c r="F27" s="55">
        <v>279222.42</v>
      </c>
      <c r="G27" s="55">
        <v>139611.21</v>
      </c>
      <c r="H27" s="55">
        <v>139611.21</v>
      </c>
      <c r="I27" s="47">
        <v>0</v>
      </c>
      <c r="J27" s="55">
        <v>0</v>
      </c>
      <c r="K27" s="55">
        <v>113635.27</v>
      </c>
      <c r="L27" s="55">
        <v>113635.27</v>
      </c>
      <c r="M27" s="25"/>
    </row>
    <row r="28" spans="1:13" s="3" customFormat="1" ht="53.25" customHeight="1" x14ac:dyDescent="0.2">
      <c r="A28" s="31" t="s">
        <v>21</v>
      </c>
      <c r="B28" s="9" t="s">
        <v>22</v>
      </c>
      <c r="C28" s="22" t="s">
        <v>4</v>
      </c>
      <c r="D28" s="23" t="s">
        <v>21</v>
      </c>
      <c r="E28" s="32" t="s">
        <v>65</v>
      </c>
      <c r="F28" s="55">
        <v>53219.44</v>
      </c>
      <c r="G28" s="55">
        <v>42575.55</v>
      </c>
      <c r="H28" s="55">
        <v>26609.72</v>
      </c>
      <c r="I28" s="55">
        <v>15965.83</v>
      </c>
      <c r="J28" s="55">
        <v>0</v>
      </c>
      <c r="K28" s="55">
        <v>42575.55</v>
      </c>
      <c r="L28" s="55">
        <v>42575.55</v>
      </c>
      <c r="M28" s="25"/>
    </row>
    <row r="29" spans="1:13" s="3" customFormat="1" ht="78" customHeight="1" x14ac:dyDescent="0.2">
      <c r="A29" s="31" t="s">
        <v>23</v>
      </c>
      <c r="B29" s="9" t="s">
        <v>22</v>
      </c>
      <c r="C29" s="22" t="s">
        <v>4</v>
      </c>
      <c r="D29" s="23" t="s">
        <v>21</v>
      </c>
      <c r="E29" s="32" t="s">
        <v>70</v>
      </c>
      <c r="F29" s="55">
        <v>401586.96</v>
      </c>
      <c r="G29" s="55">
        <v>200793.48</v>
      </c>
      <c r="H29" s="55">
        <v>200793.48</v>
      </c>
      <c r="I29" s="47">
        <v>0</v>
      </c>
      <c r="J29" s="55">
        <v>0</v>
      </c>
      <c r="K29" s="55">
        <v>195451.75</v>
      </c>
      <c r="L29" s="55">
        <v>195451.75</v>
      </c>
      <c r="M29" s="25"/>
    </row>
    <row r="30" spans="1:13" s="3" customFormat="1" ht="62.25" customHeight="1" x14ac:dyDescent="0.2">
      <c r="A30" s="31" t="s">
        <v>25</v>
      </c>
      <c r="B30" s="9" t="s">
        <v>19</v>
      </c>
      <c r="C30" s="22" t="s">
        <v>5</v>
      </c>
      <c r="D30" s="23" t="s">
        <v>21</v>
      </c>
      <c r="E30" s="24" t="s">
        <v>36</v>
      </c>
      <c r="F30" s="55">
        <v>76768.800000000003</v>
      </c>
      <c r="G30" s="55">
        <v>61415.040000000001</v>
      </c>
      <c r="H30" s="55">
        <v>38384.400000000001</v>
      </c>
      <c r="I30" s="55">
        <v>23030.639999999999</v>
      </c>
      <c r="J30" s="55">
        <v>0</v>
      </c>
      <c r="K30" s="55">
        <v>0</v>
      </c>
      <c r="L30" s="55">
        <v>0</v>
      </c>
      <c r="M30" s="33" t="s">
        <v>56</v>
      </c>
    </row>
    <row r="31" spans="1:13" ht="100.5" customHeight="1" x14ac:dyDescent="0.2">
      <c r="A31" s="31" t="s">
        <v>27</v>
      </c>
      <c r="B31" s="9" t="s">
        <v>20</v>
      </c>
      <c r="C31" s="31" t="s">
        <v>37</v>
      </c>
      <c r="D31" s="23" t="s">
        <v>21</v>
      </c>
      <c r="E31" s="24" t="s">
        <v>68</v>
      </c>
      <c r="F31" s="55">
        <v>115388.79</v>
      </c>
      <c r="G31" s="55">
        <v>92311.03</v>
      </c>
      <c r="H31" s="55">
        <v>57694.39</v>
      </c>
      <c r="I31" s="55">
        <v>34616.639999999999</v>
      </c>
      <c r="J31" s="55">
        <v>92311.03</v>
      </c>
      <c r="K31" s="55">
        <v>0</v>
      </c>
      <c r="L31" s="55">
        <v>92311.03</v>
      </c>
      <c r="M31" s="25"/>
    </row>
    <row r="32" spans="1:13" ht="36" customHeight="1" x14ac:dyDescent="0.2">
      <c r="A32" s="72" t="s">
        <v>118</v>
      </c>
      <c r="B32" s="72"/>
      <c r="C32" s="72"/>
      <c r="D32" s="26">
        <v>5</v>
      </c>
      <c r="E32" s="34"/>
      <c r="F32" s="56">
        <f>SUM(F27:F31)</f>
        <v>926186.41000000015</v>
      </c>
      <c r="G32" s="56">
        <f>SUM(G27:G31)</f>
        <v>536706.30999999994</v>
      </c>
      <c r="H32" s="56">
        <f>SUM(H27:H31)</f>
        <v>463093.20000000007</v>
      </c>
      <c r="I32" s="56">
        <f>SUM(I27:I31)</f>
        <v>73613.11</v>
      </c>
      <c r="J32" s="56">
        <f>SUM(J27:J31)</f>
        <v>92311.03</v>
      </c>
      <c r="K32" s="56">
        <f t="shared" ref="K32:L32" si="2">SUM(K27:K31)</f>
        <v>351662.57</v>
      </c>
      <c r="L32" s="56">
        <f t="shared" si="2"/>
        <v>443973.6</v>
      </c>
      <c r="M32" s="35"/>
    </row>
    <row r="33" spans="1:13" ht="64.5" customHeight="1" x14ac:dyDescent="0.2">
      <c r="A33" s="31" t="s">
        <v>18</v>
      </c>
      <c r="B33" s="9" t="s">
        <v>19</v>
      </c>
      <c r="C33" s="22" t="s">
        <v>2</v>
      </c>
      <c r="D33" s="6" t="s">
        <v>18</v>
      </c>
      <c r="E33" s="24" t="s">
        <v>81</v>
      </c>
      <c r="F33" s="54">
        <v>328700</v>
      </c>
      <c r="G33" s="54">
        <v>262960</v>
      </c>
      <c r="H33" s="54">
        <v>164350</v>
      </c>
      <c r="I33" s="54">
        <v>98610</v>
      </c>
      <c r="J33" s="54">
        <v>0</v>
      </c>
      <c r="K33" s="55">
        <v>18560</v>
      </c>
      <c r="L33" s="54">
        <v>18560</v>
      </c>
      <c r="M33" s="54"/>
    </row>
    <row r="34" spans="1:13" ht="53.25" customHeight="1" x14ac:dyDescent="0.2">
      <c r="A34" s="31" t="s">
        <v>21</v>
      </c>
      <c r="B34" s="10" t="s">
        <v>20</v>
      </c>
      <c r="C34" s="31" t="s">
        <v>39</v>
      </c>
      <c r="D34" s="6" t="s">
        <v>18</v>
      </c>
      <c r="E34" s="24" t="s">
        <v>63</v>
      </c>
      <c r="F34" s="54">
        <v>49701</v>
      </c>
      <c r="G34" s="54">
        <v>24850</v>
      </c>
      <c r="H34" s="54">
        <v>24850</v>
      </c>
      <c r="I34" s="54">
        <v>0</v>
      </c>
      <c r="J34" s="54">
        <v>0</v>
      </c>
      <c r="K34" s="54">
        <v>3667.53</v>
      </c>
      <c r="L34" s="54">
        <v>3667.53</v>
      </c>
      <c r="M34" s="54"/>
    </row>
    <row r="35" spans="1:13" ht="48.75" customHeight="1" x14ac:dyDescent="0.2">
      <c r="A35" s="31" t="s">
        <v>23</v>
      </c>
      <c r="B35" s="10" t="s">
        <v>20</v>
      </c>
      <c r="C35" s="31" t="s">
        <v>39</v>
      </c>
      <c r="D35" s="6" t="s">
        <v>18</v>
      </c>
      <c r="E35" s="24" t="s">
        <v>64</v>
      </c>
      <c r="F35" s="55">
        <v>80757.600000000006</v>
      </c>
      <c r="G35" s="55">
        <v>64606.080000000002</v>
      </c>
      <c r="H35" s="55">
        <v>40378.800000000003</v>
      </c>
      <c r="I35" s="55">
        <v>24227.279999999999</v>
      </c>
      <c r="J35" s="54">
        <v>0</v>
      </c>
      <c r="K35" s="54">
        <v>38099.979999999996</v>
      </c>
      <c r="L35" s="54">
        <v>38099.979999999996</v>
      </c>
      <c r="M35" s="54"/>
    </row>
    <row r="36" spans="1:13" ht="98.25" customHeight="1" x14ac:dyDescent="0.2">
      <c r="A36" s="31" t="s">
        <v>25</v>
      </c>
      <c r="B36" s="9" t="s">
        <v>22</v>
      </c>
      <c r="C36" s="31" t="s">
        <v>4</v>
      </c>
      <c r="D36" s="6" t="s">
        <v>18</v>
      </c>
      <c r="E36" s="24" t="s">
        <v>80</v>
      </c>
      <c r="F36" s="55">
        <v>266032.02</v>
      </c>
      <c r="G36" s="55">
        <v>212825.62</v>
      </c>
      <c r="H36" s="55">
        <v>133016.01</v>
      </c>
      <c r="I36" s="55">
        <v>79809.61</v>
      </c>
      <c r="J36" s="54">
        <v>0</v>
      </c>
      <c r="K36" s="54">
        <v>168807.18</v>
      </c>
      <c r="L36" s="54">
        <v>168807.18</v>
      </c>
      <c r="M36" s="54"/>
    </row>
    <row r="37" spans="1:13" s="11" customFormat="1" ht="48.75" customHeight="1" x14ac:dyDescent="0.2">
      <c r="A37" s="72" t="s">
        <v>41</v>
      </c>
      <c r="B37" s="72"/>
      <c r="C37" s="72"/>
      <c r="D37" s="26">
        <v>4</v>
      </c>
      <c r="E37" s="36"/>
      <c r="F37" s="56">
        <f>SUM(F33:F36)</f>
        <v>725190.62</v>
      </c>
      <c r="G37" s="56">
        <f>SUM(G33:G36)</f>
        <v>565241.69999999995</v>
      </c>
      <c r="H37" s="56">
        <f>SUM(H33:H36)</f>
        <v>362594.81</v>
      </c>
      <c r="I37" s="56">
        <f>SUM(I33:I36)</f>
        <v>202646.89</v>
      </c>
      <c r="J37" s="56">
        <f>SUM(J33:J36)</f>
        <v>0</v>
      </c>
      <c r="K37" s="56">
        <f t="shared" ref="K37:L37" si="3">SUM(K33:K36)</f>
        <v>229134.69</v>
      </c>
      <c r="L37" s="56">
        <f t="shared" si="3"/>
        <v>229134.69</v>
      </c>
      <c r="M37" s="56"/>
    </row>
    <row r="38" spans="1:13" ht="145.5" customHeight="1" x14ac:dyDescent="0.2">
      <c r="A38" s="31" t="s">
        <v>18</v>
      </c>
      <c r="B38" s="6" t="s">
        <v>42</v>
      </c>
      <c r="C38" s="31" t="s">
        <v>40</v>
      </c>
      <c r="D38" s="6" t="s">
        <v>21</v>
      </c>
      <c r="E38" s="24" t="s">
        <v>79</v>
      </c>
      <c r="F38" s="55">
        <v>1221121.53</v>
      </c>
      <c r="G38" s="55">
        <v>976897.22</v>
      </c>
      <c r="H38" s="55">
        <f>F38*0.5</f>
        <v>610560.76500000001</v>
      </c>
      <c r="I38" s="55">
        <f>F38*0.3</f>
        <v>366336.45899999997</v>
      </c>
      <c r="J38" s="55">
        <v>0</v>
      </c>
      <c r="K38" s="55">
        <v>0</v>
      </c>
      <c r="L38" s="55">
        <v>0</v>
      </c>
      <c r="M38" s="33" t="s">
        <v>57</v>
      </c>
    </row>
    <row r="39" spans="1:13" s="11" customFormat="1" ht="48.75" customHeight="1" x14ac:dyDescent="0.25">
      <c r="A39" s="72" t="s">
        <v>95</v>
      </c>
      <c r="B39" s="72"/>
      <c r="C39" s="72"/>
      <c r="D39" s="26">
        <v>1</v>
      </c>
      <c r="E39" s="36"/>
      <c r="F39" s="56">
        <v>1221121.53</v>
      </c>
      <c r="G39" s="56">
        <v>976897.22</v>
      </c>
      <c r="H39" s="56">
        <f>F39*0.5</f>
        <v>610560.76500000001</v>
      </c>
      <c r="I39" s="56">
        <f>F39*0.3</f>
        <v>366336.45899999997</v>
      </c>
      <c r="J39" s="56">
        <v>0</v>
      </c>
      <c r="K39" s="56">
        <v>0</v>
      </c>
      <c r="L39" s="56">
        <v>0</v>
      </c>
      <c r="M39" s="37"/>
    </row>
    <row r="40" spans="1:13" ht="83.25" customHeight="1" x14ac:dyDescent="0.25">
      <c r="A40" s="31" t="s">
        <v>18</v>
      </c>
      <c r="B40" s="6" t="s">
        <v>46</v>
      </c>
      <c r="C40" s="31" t="s">
        <v>43</v>
      </c>
      <c r="D40" s="6" t="s">
        <v>23</v>
      </c>
      <c r="E40" s="24" t="s">
        <v>76</v>
      </c>
      <c r="F40" s="58">
        <v>40482.18</v>
      </c>
      <c r="G40" s="58">
        <v>32385.74</v>
      </c>
      <c r="H40" s="58">
        <v>20241.09</v>
      </c>
      <c r="I40" s="58">
        <v>12144.65</v>
      </c>
      <c r="J40" s="58">
        <v>0</v>
      </c>
      <c r="K40" s="58">
        <v>22876.97</v>
      </c>
      <c r="L40" s="58">
        <v>22876.97</v>
      </c>
      <c r="M40" s="38"/>
    </row>
    <row r="41" spans="1:13" ht="84" customHeight="1" x14ac:dyDescent="0.25">
      <c r="A41" s="31" t="s">
        <v>21</v>
      </c>
      <c r="B41" s="6" t="s">
        <v>46</v>
      </c>
      <c r="C41" s="31" t="s">
        <v>43</v>
      </c>
      <c r="D41" s="6" t="s">
        <v>23</v>
      </c>
      <c r="E41" s="24" t="s">
        <v>78</v>
      </c>
      <c r="F41" s="58">
        <v>89380.98</v>
      </c>
      <c r="G41" s="58">
        <v>71504.78</v>
      </c>
      <c r="H41" s="58">
        <v>44690.49</v>
      </c>
      <c r="I41" s="58">
        <v>26814.29</v>
      </c>
      <c r="J41" s="58">
        <v>0</v>
      </c>
      <c r="K41" s="58">
        <v>46832.01</v>
      </c>
      <c r="L41" s="58">
        <v>46832.01</v>
      </c>
      <c r="M41" s="38"/>
    </row>
    <row r="42" spans="1:13" ht="79.5" customHeight="1" x14ac:dyDescent="0.25">
      <c r="A42" s="31" t="s">
        <v>23</v>
      </c>
      <c r="B42" s="9" t="s">
        <v>49</v>
      </c>
      <c r="C42" s="31" t="s">
        <v>47</v>
      </c>
      <c r="D42" s="6" t="s">
        <v>23</v>
      </c>
      <c r="E42" s="24" t="s">
        <v>77</v>
      </c>
      <c r="F42" s="58">
        <v>250802.7</v>
      </c>
      <c r="G42" s="58">
        <v>125401.35</v>
      </c>
      <c r="H42" s="58">
        <v>125401.35</v>
      </c>
      <c r="I42" s="58">
        <v>0</v>
      </c>
      <c r="J42" s="58">
        <v>0</v>
      </c>
      <c r="K42" s="58">
        <v>117012.34</v>
      </c>
      <c r="L42" s="58">
        <v>117012.34</v>
      </c>
      <c r="M42" s="38"/>
    </row>
    <row r="43" spans="1:13" ht="82.5" customHeight="1" x14ac:dyDescent="0.25">
      <c r="A43" s="31" t="s">
        <v>25</v>
      </c>
      <c r="B43" s="6" t="s">
        <v>50</v>
      </c>
      <c r="C43" s="31" t="s">
        <v>48</v>
      </c>
      <c r="D43" s="6" t="s">
        <v>23</v>
      </c>
      <c r="E43" s="24" t="s">
        <v>76</v>
      </c>
      <c r="F43" s="58">
        <v>108013.75</v>
      </c>
      <c r="G43" s="58">
        <v>86411</v>
      </c>
      <c r="H43" s="58">
        <v>54006.879999999997</v>
      </c>
      <c r="I43" s="58">
        <v>32404.12</v>
      </c>
      <c r="J43" s="58">
        <v>0</v>
      </c>
      <c r="K43" s="58">
        <v>76233.539999999994</v>
      </c>
      <c r="L43" s="58">
        <v>76233.539999999994</v>
      </c>
      <c r="M43" s="38"/>
    </row>
    <row r="44" spans="1:13" ht="84" customHeight="1" x14ac:dyDescent="0.25">
      <c r="A44" s="31" t="s">
        <v>27</v>
      </c>
      <c r="B44" s="9" t="s">
        <v>49</v>
      </c>
      <c r="C44" s="31" t="s">
        <v>9</v>
      </c>
      <c r="D44" s="6" t="s">
        <v>23</v>
      </c>
      <c r="E44" s="24" t="s">
        <v>75</v>
      </c>
      <c r="F44" s="58">
        <v>531625.17000000004</v>
      </c>
      <c r="G44" s="58">
        <v>425300.14</v>
      </c>
      <c r="H44" s="58">
        <v>265812.59000000003</v>
      </c>
      <c r="I44" s="58">
        <v>159487.54999999999</v>
      </c>
      <c r="J44" s="58">
        <v>0</v>
      </c>
      <c r="K44" s="58">
        <v>0</v>
      </c>
      <c r="L44" s="58">
        <v>0</v>
      </c>
      <c r="M44" s="38"/>
    </row>
    <row r="45" spans="1:13" ht="144.75" customHeight="1" x14ac:dyDescent="0.25">
      <c r="A45" s="31" t="s">
        <v>28</v>
      </c>
      <c r="B45" s="6" t="s">
        <v>29</v>
      </c>
      <c r="C45" s="31" t="s">
        <v>8</v>
      </c>
      <c r="D45" s="6" t="s">
        <v>23</v>
      </c>
      <c r="E45" s="24" t="s">
        <v>67</v>
      </c>
      <c r="F45" s="58">
        <v>778470.04</v>
      </c>
      <c r="G45" s="58">
        <v>622776.03</v>
      </c>
      <c r="H45" s="58">
        <v>389235.02</v>
      </c>
      <c r="I45" s="58">
        <v>233541.01</v>
      </c>
      <c r="J45" s="58">
        <v>311388.02</v>
      </c>
      <c r="K45" s="58">
        <v>0</v>
      </c>
      <c r="L45" s="58">
        <f>J45+K45</f>
        <v>311388.02</v>
      </c>
      <c r="M45" s="38"/>
    </row>
    <row r="46" spans="1:13" ht="96" customHeight="1" x14ac:dyDescent="0.25">
      <c r="A46" s="31" t="s">
        <v>31</v>
      </c>
      <c r="B46" s="6" t="s">
        <v>42</v>
      </c>
      <c r="C46" s="31" t="s">
        <v>40</v>
      </c>
      <c r="D46" s="6" t="s">
        <v>23</v>
      </c>
      <c r="E46" s="24" t="s">
        <v>72</v>
      </c>
      <c r="F46" s="59">
        <v>506997.16</v>
      </c>
      <c r="G46" s="59">
        <v>405597.73</v>
      </c>
      <c r="H46" s="59">
        <v>253498.58</v>
      </c>
      <c r="I46" s="59">
        <v>152099.15</v>
      </c>
      <c r="J46" s="58">
        <v>0</v>
      </c>
      <c r="K46" s="58">
        <v>0</v>
      </c>
      <c r="L46" s="58">
        <v>0</v>
      </c>
      <c r="M46" s="38"/>
    </row>
    <row r="47" spans="1:13" ht="84" customHeight="1" x14ac:dyDescent="0.2">
      <c r="A47" s="31" t="s">
        <v>34</v>
      </c>
      <c r="B47" s="6" t="s">
        <v>51</v>
      </c>
      <c r="C47" s="31" t="s">
        <v>5</v>
      </c>
      <c r="D47" s="6" t="s">
        <v>23</v>
      </c>
      <c r="E47" s="24" t="s">
        <v>73</v>
      </c>
      <c r="F47" s="59">
        <v>125439.36</v>
      </c>
      <c r="G47" s="59">
        <v>100351.49</v>
      </c>
      <c r="H47" s="59">
        <v>62719.68</v>
      </c>
      <c r="I47" s="59">
        <v>37631.81</v>
      </c>
      <c r="J47" s="58">
        <v>0</v>
      </c>
      <c r="K47" s="58">
        <v>0</v>
      </c>
      <c r="L47" s="58">
        <v>0</v>
      </c>
      <c r="M47" s="33" t="s">
        <v>57</v>
      </c>
    </row>
    <row r="48" spans="1:13" ht="51.75" customHeight="1" x14ac:dyDescent="0.25">
      <c r="A48" s="31" t="s">
        <v>44</v>
      </c>
      <c r="B48" s="6" t="s">
        <v>51</v>
      </c>
      <c r="C48" s="31" t="s">
        <v>5</v>
      </c>
      <c r="D48" s="6" t="s">
        <v>23</v>
      </c>
      <c r="E48" s="24" t="s">
        <v>74</v>
      </c>
      <c r="F48" s="59">
        <v>256908.08</v>
      </c>
      <c r="G48" s="59">
        <v>205526.46</v>
      </c>
      <c r="H48" s="59">
        <v>128454.04</v>
      </c>
      <c r="I48" s="59">
        <v>77072.42</v>
      </c>
      <c r="J48" s="58">
        <v>0</v>
      </c>
      <c r="K48" s="58">
        <v>48163.199999999997</v>
      </c>
      <c r="L48" s="58">
        <v>48163.199999999997</v>
      </c>
      <c r="M48" s="38"/>
    </row>
    <row r="49" spans="1:13" ht="66.75" customHeight="1" x14ac:dyDescent="0.2">
      <c r="A49" s="31" t="s">
        <v>45</v>
      </c>
      <c r="B49" s="6" t="s">
        <v>51</v>
      </c>
      <c r="C49" s="31" t="s">
        <v>5</v>
      </c>
      <c r="D49" s="6" t="s">
        <v>23</v>
      </c>
      <c r="E49" s="24" t="s">
        <v>66</v>
      </c>
      <c r="F49" s="59">
        <v>216294.66</v>
      </c>
      <c r="G49" s="59">
        <v>173035.73</v>
      </c>
      <c r="H49" s="59">
        <v>108147.33</v>
      </c>
      <c r="I49" s="59">
        <v>64888.4</v>
      </c>
      <c r="J49" s="58">
        <v>0</v>
      </c>
      <c r="K49" s="58">
        <v>0</v>
      </c>
      <c r="L49" s="58">
        <v>0</v>
      </c>
      <c r="M49" s="33" t="s">
        <v>57</v>
      </c>
    </row>
    <row r="50" spans="1:13" ht="48.75" customHeight="1" x14ac:dyDescent="0.2">
      <c r="A50" s="72" t="s">
        <v>96</v>
      </c>
      <c r="B50" s="72"/>
      <c r="C50" s="72"/>
      <c r="D50" s="26">
        <v>10</v>
      </c>
      <c r="E50" s="39"/>
      <c r="F50" s="57">
        <f t="shared" ref="F50:L50" si="4">SUM(F40:F49)</f>
        <v>2904414.08</v>
      </c>
      <c r="G50" s="57">
        <f t="shared" si="4"/>
        <v>2248290.4500000002</v>
      </c>
      <c r="H50" s="57">
        <f t="shared" si="4"/>
        <v>1452207.05</v>
      </c>
      <c r="I50" s="57">
        <f t="shared" si="4"/>
        <v>796083.40000000014</v>
      </c>
      <c r="J50" s="57">
        <f t="shared" si="4"/>
        <v>311388.02</v>
      </c>
      <c r="K50" s="57">
        <f t="shared" si="4"/>
        <v>311118.06</v>
      </c>
      <c r="L50" s="57">
        <f t="shared" si="4"/>
        <v>622506.07999999996</v>
      </c>
      <c r="M50" s="28"/>
    </row>
    <row r="51" spans="1:13" s="5" customFormat="1" ht="78.75" x14ac:dyDescent="0.2">
      <c r="A51" s="40" t="s">
        <v>18</v>
      </c>
      <c r="B51" s="6" t="s">
        <v>46</v>
      </c>
      <c r="C51" s="40" t="s">
        <v>43</v>
      </c>
      <c r="D51" s="7" t="s">
        <v>18</v>
      </c>
      <c r="E51" s="24" t="s">
        <v>99</v>
      </c>
      <c r="F51" s="60">
        <v>36637.440000000002</v>
      </c>
      <c r="G51" s="60">
        <v>29309.95</v>
      </c>
      <c r="H51" s="60">
        <v>18318.72</v>
      </c>
      <c r="I51" s="60">
        <v>10991.23</v>
      </c>
      <c r="J51" s="60"/>
      <c r="K51" s="60"/>
      <c r="L51" s="60"/>
      <c r="M51" s="12"/>
    </row>
    <row r="52" spans="1:13" s="5" customFormat="1" ht="141.75" x14ac:dyDescent="0.2">
      <c r="A52" s="40" t="s">
        <v>21</v>
      </c>
      <c r="B52" s="6" t="s">
        <v>46</v>
      </c>
      <c r="C52" s="40" t="s">
        <v>43</v>
      </c>
      <c r="D52" s="7" t="s">
        <v>18</v>
      </c>
      <c r="E52" s="24" t="s">
        <v>100</v>
      </c>
      <c r="F52" s="60">
        <v>51181.7</v>
      </c>
      <c r="G52" s="60">
        <v>40945.360000000001</v>
      </c>
      <c r="H52" s="60">
        <v>25590.85</v>
      </c>
      <c r="I52" s="60">
        <v>15354.51</v>
      </c>
      <c r="J52" s="60"/>
      <c r="K52" s="60"/>
      <c r="L52" s="60"/>
      <c r="M52" s="12"/>
    </row>
    <row r="53" spans="1:13" s="5" customFormat="1" ht="78.75" x14ac:dyDescent="0.2">
      <c r="A53" s="40" t="s">
        <v>23</v>
      </c>
      <c r="B53" s="6" t="s">
        <v>49</v>
      </c>
      <c r="C53" s="40" t="s">
        <v>9</v>
      </c>
      <c r="D53" s="7" t="s">
        <v>18</v>
      </c>
      <c r="E53" s="24" t="s">
        <v>58</v>
      </c>
      <c r="F53" s="60">
        <v>293663.35999999999</v>
      </c>
      <c r="G53" s="60">
        <v>234930.68799999999</v>
      </c>
      <c r="H53" s="60">
        <v>146831.67999999999</v>
      </c>
      <c r="I53" s="60">
        <v>88099.008000000002</v>
      </c>
      <c r="J53" s="60"/>
      <c r="K53" s="60"/>
      <c r="L53" s="60"/>
      <c r="M53" s="41"/>
    </row>
    <row r="54" spans="1:13" s="5" customFormat="1" ht="78.75" x14ac:dyDescent="0.2">
      <c r="A54" s="40" t="s">
        <v>25</v>
      </c>
      <c r="B54" s="6" t="s">
        <v>46</v>
      </c>
      <c r="C54" s="40" t="s">
        <v>59</v>
      </c>
      <c r="D54" s="7" t="s">
        <v>18</v>
      </c>
      <c r="E54" s="24" t="s">
        <v>60</v>
      </c>
      <c r="F54" s="60">
        <v>210263.36</v>
      </c>
      <c r="G54" s="60">
        <v>105131.68</v>
      </c>
      <c r="H54" s="60">
        <v>105131.68</v>
      </c>
      <c r="I54" s="60">
        <v>0</v>
      </c>
      <c r="J54" s="60"/>
      <c r="K54" s="60"/>
      <c r="L54" s="60"/>
      <c r="M54" s="41"/>
    </row>
    <row r="55" spans="1:13" ht="78.75" x14ac:dyDescent="0.2">
      <c r="A55" s="42" t="s">
        <v>27</v>
      </c>
      <c r="B55" s="43" t="s">
        <v>61</v>
      </c>
      <c r="C55" s="42" t="s">
        <v>48</v>
      </c>
      <c r="D55" s="8" t="s">
        <v>18</v>
      </c>
      <c r="E55" s="44" t="s">
        <v>98</v>
      </c>
      <c r="F55" s="61">
        <v>344431.76</v>
      </c>
      <c r="G55" s="61">
        <v>275545.40999999997</v>
      </c>
      <c r="H55" s="61">
        <v>172215.88</v>
      </c>
      <c r="I55" s="61">
        <v>103329.53</v>
      </c>
      <c r="J55" s="62"/>
      <c r="K55" s="62"/>
      <c r="L55" s="62"/>
      <c r="M55" s="45"/>
    </row>
    <row r="56" spans="1:13" ht="141.75" x14ac:dyDescent="0.2">
      <c r="A56" s="31" t="s">
        <v>28</v>
      </c>
      <c r="B56" s="6" t="s">
        <v>29</v>
      </c>
      <c r="C56" s="31" t="s">
        <v>8</v>
      </c>
      <c r="D56" s="6" t="s">
        <v>18</v>
      </c>
      <c r="E56" s="32" t="s">
        <v>71</v>
      </c>
      <c r="F56" s="47">
        <v>1489616.5</v>
      </c>
      <c r="G56" s="47">
        <v>1191693.2</v>
      </c>
      <c r="H56" s="47">
        <v>744808.25</v>
      </c>
      <c r="I56" s="47">
        <v>446884.95</v>
      </c>
      <c r="J56" s="62"/>
      <c r="K56" s="62"/>
      <c r="L56" s="62"/>
      <c r="M56" s="46"/>
    </row>
    <row r="57" spans="1:13" ht="141.75" x14ac:dyDescent="0.2">
      <c r="A57" s="31" t="s">
        <v>31</v>
      </c>
      <c r="B57" s="6" t="s">
        <v>29</v>
      </c>
      <c r="C57" s="31" t="s">
        <v>8</v>
      </c>
      <c r="D57" s="6" t="s">
        <v>18</v>
      </c>
      <c r="E57" s="32" t="s">
        <v>107</v>
      </c>
      <c r="F57" s="47">
        <v>1402323.92</v>
      </c>
      <c r="G57" s="47">
        <v>1121859.1399999999</v>
      </c>
      <c r="H57" s="47">
        <v>701161.96</v>
      </c>
      <c r="I57" s="47">
        <v>420697.18</v>
      </c>
      <c r="J57" s="62"/>
      <c r="K57" s="62"/>
      <c r="L57" s="62"/>
      <c r="M57" s="46"/>
    </row>
    <row r="58" spans="1:13" ht="78.75" x14ac:dyDescent="0.2">
      <c r="A58" s="31" t="s">
        <v>34</v>
      </c>
      <c r="B58" s="6" t="s">
        <v>20</v>
      </c>
      <c r="C58" s="31" t="s">
        <v>101</v>
      </c>
      <c r="D58" s="6" t="s">
        <v>18</v>
      </c>
      <c r="E58" s="32" t="s">
        <v>102</v>
      </c>
      <c r="F58" s="47">
        <v>101432.61</v>
      </c>
      <c r="G58" s="47">
        <v>81146.09</v>
      </c>
      <c r="H58" s="47">
        <v>50716.31</v>
      </c>
      <c r="I58" s="47">
        <v>30429.78</v>
      </c>
      <c r="J58" s="62"/>
      <c r="K58" s="62"/>
      <c r="L58" s="62"/>
      <c r="M58" s="46"/>
    </row>
    <row r="59" spans="1:13" ht="78.75" x14ac:dyDescent="0.2">
      <c r="A59" s="31" t="s">
        <v>44</v>
      </c>
      <c r="B59" s="6" t="s">
        <v>20</v>
      </c>
      <c r="C59" s="31" t="s">
        <v>101</v>
      </c>
      <c r="D59" s="6" t="s">
        <v>18</v>
      </c>
      <c r="E59" s="32" t="s">
        <v>103</v>
      </c>
      <c r="F59" s="47">
        <v>77058.94</v>
      </c>
      <c r="G59" s="47">
        <v>61647.15</v>
      </c>
      <c r="H59" s="47">
        <v>38529.47</v>
      </c>
      <c r="I59" s="47">
        <v>23117.68</v>
      </c>
      <c r="J59" s="62"/>
      <c r="K59" s="62"/>
      <c r="L59" s="62"/>
      <c r="M59" s="46"/>
    </row>
    <row r="60" spans="1:13" ht="78.75" x14ac:dyDescent="0.2">
      <c r="A60" s="31" t="s">
        <v>45</v>
      </c>
      <c r="B60" s="6" t="s">
        <v>20</v>
      </c>
      <c r="C60" s="31" t="s">
        <v>101</v>
      </c>
      <c r="D60" s="6" t="s">
        <v>18</v>
      </c>
      <c r="E60" s="32" t="s">
        <v>104</v>
      </c>
      <c r="F60" s="47">
        <v>95235.14</v>
      </c>
      <c r="G60" s="47">
        <v>76188.111999999994</v>
      </c>
      <c r="H60" s="47">
        <v>47617.57</v>
      </c>
      <c r="I60" s="47">
        <v>28570.542000000001</v>
      </c>
      <c r="J60" s="62"/>
      <c r="K60" s="62"/>
      <c r="L60" s="62"/>
      <c r="M60" s="46"/>
    </row>
    <row r="61" spans="1:13" ht="94.5" x14ac:dyDescent="0.2">
      <c r="A61" s="31" t="s">
        <v>105</v>
      </c>
      <c r="B61" s="6" t="s">
        <v>20</v>
      </c>
      <c r="C61" s="31" t="s">
        <v>39</v>
      </c>
      <c r="D61" s="6" t="s">
        <v>18</v>
      </c>
      <c r="E61" s="32" t="s">
        <v>108</v>
      </c>
      <c r="F61" s="47">
        <v>164827.01999999999</v>
      </c>
      <c r="G61" s="47">
        <v>82413.509999999995</v>
      </c>
      <c r="H61" s="47">
        <v>82413.509999999995</v>
      </c>
      <c r="I61" s="47">
        <v>0</v>
      </c>
      <c r="J61" s="62"/>
      <c r="K61" s="62"/>
      <c r="L61" s="62"/>
      <c r="M61" s="46"/>
    </row>
    <row r="62" spans="1:13" ht="94.5" x14ac:dyDescent="0.2">
      <c r="A62" s="31" t="s">
        <v>106</v>
      </c>
      <c r="B62" s="6" t="s">
        <v>20</v>
      </c>
      <c r="C62" s="31" t="s">
        <v>39</v>
      </c>
      <c r="D62" s="6" t="s">
        <v>18</v>
      </c>
      <c r="E62" s="32" t="s">
        <v>109</v>
      </c>
      <c r="F62" s="47">
        <v>95027.76</v>
      </c>
      <c r="G62" s="47">
        <v>47513.88</v>
      </c>
      <c r="H62" s="47">
        <v>47513.88</v>
      </c>
      <c r="I62" s="47">
        <v>0</v>
      </c>
      <c r="J62" s="62"/>
      <c r="K62" s="62"/>
      <c r="L62" s="62"/>
      <c r="M62" s="46"/>
    </row>
    <row r="63" spans="1:13" ht="63" x14ac:dyDescent="0.2">
      <c r="A63" s="31" t="s">
        <v>110</v>
      </c>
      <c r="B63" s="6" t="s">
        <v>61</v>
      </c>
      <c r="C63" s="31" t="s">
        <v>111</v>
      </c>
      <c r="D63" s="6" t="s">
        <v>18</v>
      </c>
      <c r="E63" s="32" t="s">
        <v>112</v>
      </c>
      <c r="F63" s="47">
        <v>855200</v>
      </c>
      <c r="G63" s="47">
        <v>684160</v>
      </c>
      <c r="H63" s="47">
        <v>427600</v>
      </c>
      <c r="I63" s="47">
        <v>256560</v>
      </c>
      <c r="J63" s="62"/>
      <c r="K63" s="62"/>
      <c r="L63" s="62"/>
      <c r="M63" s="46"/>
    </row>
    <row r="64" spans="1:13" ht="87" customHeight="1" x14ac:dyDescent="0.2">
      <c r="A64" s="31" t="s">
        <v>115</v>
      </c>
      <c r="B64" s="6" t="s">
        <v>51</v>
      </c>
      <c r="C64" s="31" t="s">
        <v>5</v>
      </c>
      <c r="D64" s="6" t="s">
        <v>18</v>
      </c>
      <c r="E64" s="32" t="s">
        <v>62</v>
      </c>
      <c r="F64" s="63">
        <v>509656.45</v>
      </c>
      <c r="G64" s="47">
        <v>407725.16</v>
      </c>
      <c r="H64" s="47">
        <v>254828.23</v>
      </c>
      <c r="I64" s="47">
        <v>152896.93</v>
      </c>
      <c r="J64" s="62"/>
      <c r="K64" s="62"/>
      <c r="L64" s="62"/>
      <c r="M64" s="46"/>
    </row>
    <row r="65" spans="1:13" ht="110.25" x14ac:dyDescent="0.2">
      <c r="A65" s="31" t="s">
        <v>116</v>
      </c>
      <c r="B65" s="6" t="s">
        <v>51</v>
      </c>
      <c r="C65" s="31" t="s">
        <v>5</v>
      </c>
      <c r="D65" s="6" t="s">
        <v>18</v>
      </c>
      <c r="E65" s="24" t="s">
        <v>113</v>
      </c>
      <c r="F65" s="47">
        <v>675115.24</v>
      </c>
      <c r="G65" s="47">
        <v>540092.18999999994</v>
      </c>
      <c r="H65" s="47">
        <v>337557.62</v>
      </c>
      <c r="I65" s="47">
        <v>202534.57</v>
      </c>
      <c r="J65" s="62"/>
      <c r="K65" s="62"/>
      <c r="L65" s="62"/>
      <c r="M65" s="46"/>
    </row>
    <row r="66" spans="1:13" ht="110.25" x14ac:dyDescent="0.2">
      <c r="A66" s="48" t="s">
        <v>117</v>
      </c>
      <c r="B66" s="6" t="s">
        <v>51</v>
      </c>
      <c r="C66" s="31" t="s">
        <v>5</v>
      </c>
      <c r="D66" s="6" t="s">
        <v>18</v>
      </c>
      <c r="E66" s="24" t="s">
        <v>114</v>
      </c>
      <c r="F66" s="47">
        <v>224552.78</v>
      </c>
      <c r="G66" s="47">
        <v>179642.22</v>
      </c>
      <c r="H66" s="47">
        <v>112276.39</v>
      </c>
      <c r="I66" s="47">
        <v>67365.83</v>
      </c>
      <c r="J66" s="62"/>
      <c r="K66" s="62"/>
      <c r="L66" s="62"/>
      <c r="M66" s="46"/>
    </row>
    <row r="67" spans="1:13" ht="48.75" customHeight="1" x14ac:dyDescent="0.2">
      <c r="A67" s="74" t="s">
        <v>97</v>
      </c>
      <c r="B67" s="75"/>
      <c r="C67" s="76"/>
      <c r="D67" s="26">
        <v>16</v>
      </c>
      <c r="E67" s="39"/>
      <c r="F67" s="57">
        <f>SUM(F51:F66)</f>
        <v>6626223.9800000004</v>
      </c>
      <c r="G67" s="57">
        <f t="shared" ref="G67:I67" si="5">SUM(G51:G66)</f>
        <v>5159943.7399999993</v>
      </c>
      <c r="H67" s="57">
        <f t="shared" si="5"/>
        <v>3313112</v>
      </c>
      <c r="I67" s="57">
        <f t="shared" si="5"/>
        <v>1846831.74</v>
      </c>
      <c r="J67" s="57"/>
      <c r="K67" s="57"/>
      <c r="L67" s="57"/>
      <c r="M67" s="28"/>
    </row>
    <row r="68" spans="1:13" ht="86.25" customHeight="1" x14ac:dyDescent="0.2">
      <c r="A68" s="66" t="s">
        <v>18</v>
      </c>
      <c r="B68" s="6" t="s">
        <v>49</v>
      </c>
      <c r="C68" s="66" t="s">
        <v>120</v>
      </c>
      <c r="D68" s="68">
        <v>1</v>
      </c>
      <c r="E68" s="32" t="s">
        <v>124</v>
      </c>
      <c r="F68" s="63">
        <v>1356713.8</v>
      </c>
      <c r="G68" s="63">
        <v>1085371.04</v>
      </c>
      <c r="H68" s="63">
        <v>678356.9</v>
      </c>
      <c r="I68" s="63">
        <v>407014.14</v>
      </c>
      <c r="J68" s="63"/>
      <c r="K68" s="63"/>
      <c r="L68" s="63"/>
      <c r="M68" s="67"/>
    </row>
    <row r="69" spans="1:13" ht="114.75" customHeight="1" x14ac:dyDescent="0.2">
      <c r="A69" s="66" t="s">
        <v>21</v>
      </c>
      <c r="B69" s="43" t="s">
        <v>61</v>
      </c>
      <c r="C69" s="66" t="s">
        <v>121</v>
      </c>
      <c r="D69" s="68">
        <v>1</v>
      </c>
      <c r="E69" s="32" t="s">
        <v>125</v>
      </c>
      <c r="F69" s="63">
        <v>151958.37</v>
      </c>
      <c r="G69" s="63">
        <v>121566.7</v>
      </c>
      <c r="H69" s="63">
        <v>75979.19</v>
      </c>
      <c r="I69" s="63">
        <v>45587.51</v>
      </c>
      <c r="J69" s="63"/>
      <c r="K69" s="63"/>
      <c r="L69" s="63"/>
      <c r="M69" s="67"/>
    </row>
    <row r="70" spans="1:13" ht="102" customHeight="1" x14ac:dyDescent="0.2">
      <c r="A70" s="66" t="s">
        <v>23</v>
      </c>
      <c r="B70" s="68" t="s">
        <v>129</v>
      </c>
      <c r="C70" s="66" t="s">
        <v>122</v>
      </c>
      <c r="D70" s="68">
        <v>1</v>
      </c>
      <c r="E70" s="32" t="s">
        <v>126</v>
      </c>
      <c r="F70" s="63">
        <v>512644.73</v>
      </c>
      <c r="G70" s="63">
        <v>410115.78</v>
      </c>
      <c r="H70" s="63">
        <v>256322.36</v>
      </c>
      <c r="I70" s="63">
        <v>153793.42000000001</v>
      </c>
      <c r="J70" s="63"/>
      <c r="K70" s="63"/>
      <c r="L70" s="63"/>
      <c r="M70" s="67"/>
    </row>
    <row r="71" spans="1:13" ht="102" customHeight="1" x14ac:dyDescent="0.2">
      <c r="A71" s="66" t="s">
        <v>25</v>
      </c>
      <c r="B71" s="68" t="s">
        <v>129</v>
      </c>
      <c r="C71" s="66" t="s">
        <v>122</v>
      </c>
      <c r="D71" s="68">
        <v>1</v>
      </c>
      <c r="E71" s="32" t="s">
        <v>133</v>
      </c>
      <c r="F71" s="63">
        <v>73240.929999999993</v>
      </c>
      <c r="G71" s="63">
        <v>58592.74</v>
      </c>
      <c r="H71" s="63">
        <v>36620.46</v>
      </c>
      <c r="I71" s="63">
        <v>21972.28</v>
      </c>
      <c r="J71" s="63"/>
      <c r="K71" s="63"/>
      <c r="L71" s="63"/>
      <c r="M71" s="67"/>
    </row>
    <row r="72" spans="1:13" ht="54" customHeight="1" x14ac:dyDescent="0.2">
      <c r="A72" s="66" t="s">
        <v>27</v>
      </c>
      <c r="B72" s="68" t="s">
        <v>20</v>
      </c>
      <c r="C72" s="66" t="s">
        <v>123</v>
      </c>
      <c r="D72" s="68">
        <v>1</v>
      </c>
      <c r="E72" s="32" t="s">
        <v>127</v>
      </c>
      <c r="F72" s="63">
        <v>90182.06</v>
      </c>
      <c r="G72" s="63">
        <v>72145.649999999994</v>
      </c>
      <c r="H72" s="63">
        <v>45091.03</v>
      </c>
      <c r="I72" s="63">
        <v>27054.62</v>
      </c>
      <c r="J72" s="63"/>
      <c r="K72" s="63"/>
      <c r="L72" s="63"/>
      <c r="M72" s="67"/>
    </row>
    <row r="73" spans="1:13" ht="94.5" x14ac:dyDescent="0.2">
      <c r="A73" s="66" t="s">
        <v>28</v>
      </c>
      <c r="B73" s="68" t="s">
        <v>132</v>
      </c>
      <c r="C73" s="66" t="s">
        <v>131</v>
      </c>
      <c r="D73" s="68">
        <v>1</v>
      </c>
      <c r="E73" s="32" t="s">
        <v>126</v>
      </c>
      <c r="F73" s="63">
        <v>1132943.46</v>
      </c>
      <c r="G73" s="63">
        <v>566471.73</v>
      </c>
      <c r="H73" s="63">
        <v>566471.73</v>
      </c>
      <c r="I73" s="63">
        <v>0</v>
      </c>
      <c r="J73" s="63"/>
      <c r="K73" s="63"/>
      <c r="L73" s="63"/>
      <c r="M73" s="67"/>
    </row>
    <row r="74" spans="1:13" ht="78.75" x14ac:dyDescent="0.2">
      <c r="A74" s="66" t="s">
        <v>31</v>
      </c>
      <c r="B74" s="68" t="s">
        <v>132</v>
      </c>
      <c r="C74" s="66" t="s">
        <v>131</v>
      </c>
      <c r="D74" s="68">
        <v>1</v>
      </c>
      <c r="E74" s="32" t="s">
        <v>134</v>
      </c>
      <c r="F74" s="63">
        <v>525492.84</v>
      </c>
      <c r="G74" s="63">
        <v>420394.27</v>
      </c>
      <c r="H74" s="63">
        <v>262746.42</v>
      </c>
      <c r="I74" s="63">
        <v>157647.85</v>
      </c>
      <c r="J74" s="63"/>
      <c r="K74" s="63"/>
      <c r="L74" s="63"/>
      <c r="M74" s="67"/>
    </row>
    <row r="75" spans="1:13" ht="78.75" x14ac:dyDescent="0.2">
      <c r="A75" s="66" t="s">
        <v>34</v>
      </c>
      <c r="B75" s="68" t="s">
        <v>46</v>
      </c>
      <c r="C75" s="66" t="s">
        <v>43</v>
      </c>
      <c r="D75" s="68">
        <v>1</v>
      </c>
      <c r="E75" s="32" t="s">
        <v>135</v>
      </c>
      <c r="F75" s="63">
        <v>192301.63</v>
      </c>
      <c r="G75" s="63">
        <v>153841.29999999999</v>
      </c>
      <c r="H75" s="63">
        <v>96150.81</v>
      </c>
      <c r="I75" s="63">
        <v>57690.49</v>
      </c>
      <c r="J75" s="63"/>
      <c r="K75" s="63"/>
      <c r="L75" s="63"/>
      <c r="M75" s="67"/>
    </row>
    <row r="76" spans="1:13" ht="130.5" customHeight="1" x14ac:dyDescent="0.2">
      <c r="A76" s="66" t="s">
        <v>44</v>
      </c>
      <c r="B76" s="68" t="s">
        <v>51</v>
      </c>
      <c r="C76" s="66" t="s">
        <v>5</v>
      </c>
      <c r="D76" s="68">
        <v>1</v>
      </c>
      <c r="E76" s="32" t="s">
        <v>128</v>
      </c>
      <c r="F76" s="63">
        <v>517637.61</v>
      </c>
      <c r="G76" s="63">
        <v>414110.09</v>
      </c>
      <c r="H76" s="63">
        <v>258818.81</v>
      </c>
      <c r="I76" s="63">
        <v>155291.28</v>
      </c>
      <c r="J76" s="63"/>
      <c r="K76" s="63"/>
      <c r="L76" s="63"/>
      <c r="M76" s="67"/>
    </row>
    <row r="77" spans="1:13" ht="78.75" x14ac:dyDescent="0.2">
      <c r="A77" s="66" t="s">
        <v>45</v>
      </c>
      <c r="B77" s="68" t="s">
        <v>51</v>
      </c>
      <c r="C77" s="66" t="s">
        <v>5</v>
      </c>
      <c r="D77" s="68">
        <v>1</v>
      </c>
      <c r="E77" s="32" t="s">
        <v>136</v>
      </c>
      <c r="F77" s="63">
        <v>520066.94</v>
      </c>
      <c r="G77" s="63">
        <v>416053.55</v>
      </c>
      <c r="H77" s="63">
        <v>260033.47</v>
      </c>
      <c r="I77" s="63">
        <v>156020.07999999999</v>
      </c>
      <c r="J77" s="63"/>
      <c r="K77" s="63"/>
      <c r="L77" s="63"/>
      <c r="M77" s="67"/>
    </row>
    <row r="78" spans="1:13" ht="48.75" customHeight="1" x14ac:dyDescent="0.2">
      <c r="A78" s="74" t="s">
        <v>130</v>
      </c>
      <c r="B78" s="75"/>
      <c r="C78" s="76"/>
      <c r="D78" s="65">
        <v>10</v>
      </c>
      <c r="E78" s="39"/>
      <c r="F78" s="57">
        <f>SUM(F68:F77)</f>
        <v>5073182.37</v>
      </c>
      <c r="G78" s="57">
        <f>SUM(G68:G77)</f>
        <v>3718662.8499999992</v>
      </c>
      <c r="H78" s="57">
        <f>SUM(H68:H77)</f>
        <v>2536591.1800000002</v>
      </c>
      <c r="I78" s="57">
        <f>SUM(I68:I77)</f>
        <v>1182071.6700000002</v>
      </c>
      <c r="J78" s="57"/>
      <c r="K78" s="57"/>
      <c r="L78" s="57"/>
      <c r="M78" s="28"/>
    </row>
    <row r="79" spans="1:13" ht="69" customHeight="1" x14ac:dyDescent="0.2">
      <c r="A79" s="71" t="s">
        <v>38</v>
      </c>
      <c r="B79" s="71"/>
      <c r="C79" s="71"/>
      <c r="D79" s="49">
        <f>SUM(D26+D17+D10+D32+D37+D39+D50+D67+D78)</f>
        <v>61</v>
      </c>
      <c r="E79" s="50"/>
      <c r="F79" s="64">
        <f t="shared" ref="F79:L79" si="6">SUM(F26+F17+F10+F32+F37+F39+F50+F67+F78)</f>
        <v>25233763.720000003</v>
      </c>
      <c r="G79" s="64">
        <f t="shared" si="6"/>
        <v>19043365.659999996</v>
      </c>
      <c r="H79" s="64">
        <f t="shared" si="6"/>
        <v>12616881.389999999</v>
      </c>
      <c r="I79" s="64">
        <f t="shared" si="6"/>
        <v>6426484.2759999996</v>
      </c>
      <c r="J79" s="64">
        <f t="shared" si="6"/>
        <v>1450364.29</v>
      </c>
      <c r="K79" s="64">
        <f t="shared" si="6"/>
        <v>4128116.18</v>
      </c>
      <c r="L79" s="64">
        <f t="shared" si="6"/>
        <v>5578480.4699999997</v>
      </c>
      <c r="M79" s="51"/>
    </row>
  </sheetData>
  <mergeCells count="15">
    <mergeCell ref="A1:M1"/>
    <mergeCell ref="A2:D2"/>
    <mergeCell ref="A6:C6"/>
    <mergeCell ref="A32:C32"/>
    <mergeCell ref="A7:C7"/>
    <mergeCell ref="F7:H7"/>
    <mergeCell ref="A79:C79"/>
    <mergeCell ref="A17:C17"/>
    <mergeCell ref="A26:C26"/>
    <mergeCell ref="A10:C10"/>
    <mergeCell ref="A37:C37"/>
    <mergeCell ref="A39:C39"/>
    <mergeCell ref="A50:C50"/>
    <mergeCell ref="A67:C67"/>
    <mergeCell ref="A78:C78"/>
  </mergeCells>
  <printOptions horizontalCentered="1"/>
  <pageMargins left="0" right="0" top="0.23622047244094491" bottom="0.59055118110236227" header="0" footer="0"/>
  <pageSetup paperSize="9" scale="4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6DA4AC71D6F41B2E9222263226458" ma:contentTypeVersion="0" ma:contentTypeDescription="Create a new document." ma:contentTypeScope="" ma:versionID="7c787eacdd943e26ec22135a9cc062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BD81B-A13B-4E5F-95D6-8D77CC1CB0BB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7143200-FC78-442A-86FC-4B5B11A36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09657-CD91-4E3A-8D55-F593C6DBB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 1</vt:lpstr>
      <vt:lpstr>'Sheet 1'!_Hlk180988645</vt:lpstr>
      <vt:lpstr>'Sheet 1'!Print_Area</vt:lpstr>
      <vt:lpstr>'Sheet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maja.stokanovic</cp:lastModifiedBy>
  <cp:lastPrinted>2017-12-08T12:39:04Z</cp:lastPrinted>
  <dcterms:created xsi:type="dcterms:W3CDTF">1996-10-14T23:33:28Z</dcterms:created>
  <dcterms:modified xsi:type="dcterms:W3CDTF">2018-04-11T06:54:01Z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0x0101005E66DA4AC71D6F41B2E9222263226458</vt:lpwstr>
  </property>
</Properties>
</file>