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volaric\Desktop\"/>
    </mc:Choice>
  </mc:AlternateContent>
  <bookViews>
    <workbookView xWindow="0" yWindow="0" windowWidth="21570" windowHeight="8805"/>
  </bookViews>
  <sheets>
    <sheet name="List1" sheetId="1" r:id="rId1"/>
  </sheets>
  <externalReferences>
    <externalReference r:id="rId2"/>
  </externalReferences>
  <definedNames>
    <definedName name="_xlnm._FilterDatabase" localSheetId="0" hidden="1">List1!$B$4:$J$205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G40" i="1" l="1"/>
  <c r="G29" i="1"/>
  <c r="G23" i="1"/>
  <c r="G18" i="1"/>
  <c r="G15" i="1"/>
  <c r="J205" i="1"/>
  <c r="J203" i="1"/>
  <c r="J202" i="1"/>
  <c r="J201" i="1"/>
  <c r="J199" i="1"/>
  <c r="J198" i="1"/>
  <c r="J196" i="1"/>
  <c r="J195" i="1"/>
  <c r="J193" i="1"/>
  <c r="J190" i="1"/>
  <c r="J188" i="1"/>
  <c r="J187" i="1"/>
  <c r="J186" i="1"/>
  <c r="J184" i="1"/>
  <c r="J183" i="1"/>
  <c r="J181" i="1"/>
  <c r="J180" i="1"/>
  <c r="J178" i="1"/>
  <c r="J173" i="1"/>
  <c r="J171" i="1"/>
  <c r="J170" i="1"/>
  <c r="J169" i="1"/>
  <c r="J167" i="1"/>
  <c r="J166" i="1"/>
  <c r="J164" i="1"/>
  <c r="J163" i="1"/>
  <c r="J162" i="1"/>
  <c r="J161" i="1"/>
  <c r="J160" i="1"/>
  <c r="J159" i="1"/>
  <c r="J158" i="1"/>
  <c r="J157" i="1"/>
  <c r="J155" i="1"/>
  <c r="J154" i="1"/>
  <c r="J152" i="1"/>
  <c r="J151" i="1"/>
  <c r="J150" i="1"/>
  <c r="J148" i="1"/>
  <c r="J147" i="1"/>
  <c r="J145" i="1"/>
  <c r="J143" i="1"/>
  <c r="J142" i="1"/>
  <c r="J139" i="1"/>
  <c r="J137" i="1"/>
  <c r="J136" i="1"/>
  <c r="J135" i="1"/>
  <c r="J133" i="1"/>
  <c r="J132" i="1"/>
  <c r="J130" i="1"/>
  <c r="J129" i="1"/>
  <c r="J128" i="1"/>
  <c r="J127" i="1"/>
  <c r="J126" i="1"/>
  <c r="J125" i="1"/>
  <c r="J124" i="1"/>
  <c r="J123" i="1"/>
  <c r="J121" i="1"/>
  <c r="J120" i="1"/>
  <c r="J118" i="1"/>
  <c r="J117" i="1"/>
  <c r="J116" i="1"/>
  <c r="J114" i="1"/>
  <c r="J113" i="1"/>
  <c r="J111" i="1"/>
  <c r="J109" i="1"/>
  <c r="J108" i="1"/>
  <c r="J103" i="1"/>
  <c r="J102" i="1"/>
  <c r="J101" i="1"/>
  <c r="J96" i="1"/>
  <c r="J94" i="1"/>
  <c r="J93" i="1"/>
  <c r="J92" i="1"/>
  <c r="J90" i="1"/>
  <c r="J88" i="1"/>
  <c r="J86" i="1"/>
  <c r="J85" i="1"/>
  <c r="J84" i="1"/>
  <c r="J83" i="1"/>
  <c r="J81" i="1"/>
  <c r="J77" i="1"/>
  <c r="J75" i="1"/>
  <c r="J74" i="1"/>
  <c r="J71" i="1"/>
  <c r="J70" i="1"/>
  <c r="J69" i="1" s="1"/>
  <c r="J68" i="1"/>
  <c r="J67" i="1"/>
  <c r="J63" i="1"/>
  <c r="J60" i="1"/>
  <c r="J57" i="1"/>
  <c r="J55" i="1"/>
  <c r="J53" i="1"/>
  <c r="J51" i="1"/>
  <c r="J50" i="1"/>
  <c r="J49" i="1"/>
  <c r="J47" i="1"/>
  <c r="J46" i="1"/>
  <c r="J45" i="1"/>
  <c r="J44" i="1"/>
  <c r="J43" i="1"/>
  <c r="J42" i="1"/>
  <c r="J41" i="1"/>
  <c r="J39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7" i="1"/>
  <c r="J16" i="1"/>
  <c r="J14" i="1"/>
  <c r="J12" i="1"/>
  <c r="J11" i="1"/>
  <c r="H69" i="1"/>
  <c r="J40" i="1" l="1"/>
  <c r="J66" i="1"/>
  <c r="G9" i="1"/>
  <c r="G8" i="1" s="1"/>
  <c r="G7" i="1" s="1"/>
  <c r="G6" i="1" s="1"/>
  <c r="J15" i="1"/>
  <c r="J91" i="1"/>
  <c r="J100" i="1"/>
  <c r="J18" i="1"/>
  <c r="J48" i="1"/>
  <c r="J29" i="1"/>
  <c r="J82" i="1"/>
  <c r="J156" i="1"/>
  <c r="J122" i="1"/>
  <c r="J23" i="1"/>
  <c r="F166" i="1"/>
  <c r="F132" i="1"/>
  <c r="F201" i="1" l="1"/>
  <c r="F186" i="1"/>
  <c r="I204" i="1" l="1"/>
  <c r="J204" i="1"/>
  <c r="I200" i="1"/>
  <c r="J200" i="1"/>
  <c r="I197" i="1"/>
  <c r="J197" i="1"/>
  <c r="I194" i="1"/>
  <c r="J194" i="1"/>
  <c r="I192" i="1"/>
  <c r="J192" i="1"/>
  <c r="H204" i="1"/>
  <c r="H200" i="1"/>
  <c r="H197" i="1"/>
  <c r="H194" i="1"/>
  <c r="H192" i="1"/>
  <c r="I177" i="1"/>
  <c r="J177" i="1"/>
  <c r="I179" i="1"/>
  <c r="J179" i="1"/>
  <c r="I182" i="1"/>
  <c r="J182" i="1"/>
  <c r="I185" i="1"/>
  <c r="J185" i="1"/>
  <c r="I189" i="1"/>
  <c r="J189" i="1"/>
  <c r="H189" i="1"/>
  <c r="H185" i="1"/>
  <c r="H182" i="1"/>
  <c r="H179" i="1"/>
  <c r="H177" i="1"/>
  <c r="I172" i="1"/>
  <c r="J172" i="1"/>
  <c r="H172" i="1"/>
  <c r="I168" i="1"/>
  <c r="J168" i="1"/>
  <c r="H168" i="1"/>
  <c r="I165" i="1"/>
  <c r="J165" i="1"/>
  <c r="H165" i="1"/>
  <c r="I156" i="1"/>
  <c r="H156" i="1"/>
  <c r="I153" i="1"/>
  <c r="J153" i="1"/>
  <c r="H153" i="1"/>
  <c r="I149" i="1"/>
  <c r="J149" i="1"/>
  <c r="H149" i="1"/>
  <c r="I146" i="1"/>
  <c r="J146" i="1"/>
  <c r="I144" i="1"/>
  <c r="J144" i="1"/>
  <c r="H146" i="1"/>
  <c r="H144" i="1"/>
  <c r="I141" i="1"/>
  <c r="J141" i="1"/>
  <c r="H141" i="1"/>
  <c r="I138" i="1"/>
  <c r="J138" i="1"/>
  <c r="I134" i="1"/>
  <c r="J134" i="1"/>
  <c r="I131" i="1"/>
  <c r="J131" i="1"/>
  <c r="H138" i="1"/>
  <c r="H134" i="1"/>
  <c r="H131" i="1"/>
  <c r="I122" i="1"/>
  <c r="H122" i="1"/>
  <c r="I119" i="1"/>
  <c r="J119" i="1"/>
  <c r="H119" i="1"/>
  <c r="I115" i="1"/>
  <c r="J115" i="1"/>
  <c r="H115" i="1"/>
  <c r="I112" i="1"/>
  <c r="J112" i="1"/>
  <c r="H112" i="1"/>
  <c r="I110" i="1"/>
  <c r="J110" i="1"/>
  <c r="H110" i="1"/>
  <c r="I107" i="1"/>
  <c r="J107" i="1"/>
  <c r="H107" i="1"/>
  <c r="I100" i="1"/>
  <c r="I99" i="1" s="1"/>
  <c r="I98" i="1" s="1"/>
  <c r="I97" i="1" s="1"/>
  <c r="J99" i="1"/>
  <c r="J98" i="1" s="1"/>
  <c r="J97" i="1" s="1"/>
  <c r="H100" i="1"/>
  <c r="H99" i="1" s="1"/>
  <c r="H98" i="1" s="1"/>
  <c r="H97" i="1" s="1"/>
  <c r="I87" i="1"/>
  <c r="J87" i="1"/>
  <c r="I89" i="1"/>
  <c r="J89" i="1"/>
  <c r="I91" i="1"/>
  <c r="I95" i="1"/>
  <c r="J95" i="1"/>
  <c r="H95" i="1"/>
  <c r="H91" i="1"/>
  <c r="H89" i="1"/>
  <c r="H87" i="1"/>
  <c r="I80" i="1"/>
  <c r="J80" i="1"/>
  <c r="I82" i="1"/>
  <c r="H82" i="1"/>
  <c r="H80" i="1"/>
  <c r="I76" i="1"/>
  <c r="J76" i="1"/>
  <c r="H76" i="1"/>
  <c r="I73" i="1"/>
  <c r="J73" i="1"/>
  <c r="H73" i="1"/>
  <c r="I69" i="1"/>
  <c r="I66" i="1"/>
  <c r="J65" i="1"/>
  <c r="I62" i="1"/>
  <c r="I61" i="1" s="1"/>
  <c r="J62" i="1"/>
  <c r="J61" i="1" s="1"/>
  <c r="I59" i="1"/>
  <c r="I58" i="1" s="1"/>
  <c r="J59" i="1"/>
  <c r="J58" i="1" s="1"/>
  <c r="H62" i="1"/>
  <c r="H61" i="1" s="1"/>
  <c r="H59" i="1"/>
  <c r="H58" i="1" s="1"/>
  <c r="I56" i="1"/>
  <c r="J56" i="1"/>
  <c r="I54" i="1"/>
  <c r="J54" i="1"/>
  <c r="I52" i="1"/>
  <c r="J52" i="1"/>
  <c r="H56" i="1"/>
  <c r="H54" i="1"/>
  <c r="H52" i="1"/>
  <c r="I48" i="1"/>
  <c r="H48" i="1"/>
  <c r="I40" i="1"/>
  <c r="H40" i="1"/>
  <c r="I38" i="1"/>
  <c r="J38" i="1"/>
  <c r="H38" i="1"/>
  <c r="I29" i="1"/>
  <c r="H29" i="1"/>
  <c r="I23" i="1"/>
  <c r="H23" i="1"/>
  <c r="I18" i="1"/>
  <c r="H18" i="1"/>
  <c r="I15" i="1"/>
  <c r="H15" i="1"/>
  <c r="I13" i="1"/>
  <c r="J13" i="1"/>
  <c r="H13" i="1"/>
  <c r="I10" i="1"/>
  <c r="J10" i="1"/>
  <c r="H10" i="1"/>
  <c r="F205" i="1"/>
  <c r="F204" i="1"/>
  <c r="F203" i="1"/>
  <c r="F202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I9" i="1" l="1"/>
  <c r="I8" i="1" s="1"/>
  <c r="I79" i="1"/>
  <c r="H9" i="1"/>
  <c r="I72" i="1"/>
  <c r="H72" i="1"/>
  <c r="H65" i="1"/>
  <c r="I191" i="1"/>
  <c r="H79" i="1"/>
  <c r="H78" i="1" s="1"/>
  <c r="J191" i="1"/>
  <c r="I140" i="1"/>
  <c r="I65" i="1"/>
  <c r="J176" i="1"/>
  <c r="H191" i="1"/>
  <c r="I176" i="1"/>
  <c r="H176" i="1"/>
  <c r="J140" i="1"/>
  <c r="H140" i="1"/>
  <c r="J106" i="1"/>
  <c r="I106" i="1"/>
  <c r="H106" i="1"/>
  <c r="J79" i="1"/>
  <c r="J78" i="1" s="1"/>
  <c r="I78" i="1"/>
  <c r="J72" i="1"/>
  <c r="J64" i="1" s="1"/>
  <c r="J9" i="1"/>
  <c r="J8" i="1" s="1"/>
  <c r="H8" i="1"/>
  <c r="H64" i="1" l="1"/>
  <c r="H7" i="1" s="1"/>
  <c r="I64" i="1"/>
  <c r="I7" i="1" s="1"/>
  <c r="I105" i="1"/>
  <c r="J175" i="1"/>
  <c r="J174" i="1" s="1"/>
  <c r="I175" i="1"/>
  <c r="I174" i="1" s="1"/>
  <c r="H175" i="1"/>
  <c r="H174" i="1" s="1"/>
  <c r="J105" i="1"/>
  <c r="J104" i="1" s="1"/>
  <c r="H105" i="1"/>
  <c r="H104" i="1" s="1"/>
  <c r="J7" i="1"/>
  <c r="I104" i="1" l="1"/>
  <c r="I6" i="1" s="1"/>
  <c r="H6" i="1"/>
  <c r="J6" i="1"/>
</calcChain>
</file>

<file path=xl/sharedStrings.xml><?xml version="1.0" encoding="utf-8"?>
<sst xmlns="http://schemas.openxmlformats.org/spreadsheetml/2006/main" count="418" uniqueCount="155">
  <si>
    <t>Table</t>
  </si>
  <si>
    <t/>
  </si>
  <si>
    <t>Plan 
2019. na 1.1.2019. 
(DP1 G)</t>
  </si>
  <si>
    <t>Plan 
2019. na 24.1.2019. 
(DP2 G)</t>
  </si>
  <si>
    <t>PRERASPODJELE</t>
  </si>
  <si>
    <t>Tekući plan 
2019.
(TP G)</t>
  </si>
  <si>
    <t>HRK</t>
  </si>
  <si>
    <t>3001</t>
  </si>
  <si>
    <t>UPRAVLJANJE POLJOPRIVREDOM, RIBARSTVOM I RURALNIM RAZVOJEM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</si>
  <si>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</si>
  <si>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</si>
  <si>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</si>
  <si>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</si>
  <si>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</si>
  <si>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</si>
  <si>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</si>
  <si>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</si>
  <si>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</si>
  <si>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</si>
  <si>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</si>
  <si>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</si>
  <si>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</si>
  <si>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</si>
  <si>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</si>
  <si>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</si>
  <si>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</si>
  <si>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</si>
  <si>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</si>
  <si>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</si>
  <si>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</si>
  <si>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</si>
  <si>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</si>
  <si>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</si>
  <si>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</si>
  <si>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</si>
  <si>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</si>
  <si>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</si>
  <si>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</si>
  <si>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</si>
  <si>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</si>
  <si>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</si>
  <si>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</si>
  <si>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</si>
  <si>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</si>
  <si>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</si>
  <si>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</si>
  <si>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</si>
  <si>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</si>
  <si>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</si>
  <si>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</si>
  <si>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</si>
  <si>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</si>
  <si>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</si>
  <si>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</si>
  <si>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</si>
  <si>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</si>
  <si>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</si>
  <si>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</si>
  <si>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</si>
  <si>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</si>
  <si>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</si>
  <si>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</si>
  <si>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</si>
  <si>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</si>
  <si>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</si>
  <si>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</si>
  <si>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</si>
  <si>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</si>
  <si>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</si>
  <si>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</si>
  <si>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</si>
  <si>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</si>
  <si>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</si>
  <si>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</si>
  <si>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</si>
  <si>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</si>
  <si>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</si>
  <si>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</si>
  <si>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</si>
  <si>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</si>
  <si>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</si>
  <si>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</si>
  <si>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</si>
  <si>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</si>
  <si>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</si>
  <si>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</si>
  <si>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</si>
  <si>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</si>
  <si>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</si>
  <si>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</si>
  <si>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</si>
  <si>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</si>
  <si>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372</t>
  </si>
  <si>
    <t>Ostale naknade građanima i kućanstvima iz proračuna</t>
  </si>
  <si>
    <t>3721</t>
  </si>
  <si>
    <t>Naknade građanima i kućanstvima u novcu</t>
  </si>
  <si>
    <t>412</t>
  </si>
  <si>
    <t>Nematerijalna imovina</t>
  </si>
  <si>
    <t>4123</t>
  </si>
  <si>
    <t>Licence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</si>
  <si>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</si>
  <si>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</si>
  <si>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</si>
  <si>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</si>
  <si>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</si>
  <si>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</si>
  <si>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</si>
  <si>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</si>
  <si>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</si>
  <si>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</si>
  <si>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</si>
  <si>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</si>
  <si>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</si>
  <si>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</si>
  <si>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</si>
  <si>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</si>
  <si>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4262</t>
  </si>
  <si>
    <t>Ulaganja u računalne programe</t>
  </si>
  <si>
    <t>31</t>
  </si>
  <si>
    <t>Vlastiti prihodi</t>
  </si>
  <si>
    <t>3222</t>
  </si>
  <si>
    <t>Materijal i sirovine</t>
  </si>
  <si>
    <t>51</t>
  </si>
  <si>
    <t>Pomoći EU</t>
  </si>
  <si>
    <t>INFORMATIZACIJA</t>
  </si>
  <si>
    <t>3002</t>
  </si>
  <si>
    <t>POLJOPRIVREDA</t>
  </si>
  <si>
    <t>12</t>
  </si>
  <si>
    <t>Sredstva učešća za pomoći</t>
  </si>
  <si>
    <t>3004</t>
  </si>
  <si>
    <t>RURALNI RAZVOJ</t>
  </si>
  <si>
    <t>565</t>
  </si>
  <si>
    <t>Europski poljoprivredni fond za ruralni</t>
  </si>
  <si>
    <t>3005</t>
  </si>
  <si>
    <t>RIBARSTVO</t>
  </si>
  <si>
    <t>564</t>
  </si>
  <si>
    <t>Ribarski fondovi (EMFF i EFF)</t>
  </si>
  <si>
    <t>3434</t>
  </si>
  <si>
    <t>Ostali nespomenuti financijski rashodi</t>
  </si>
  <si>
    <t>06030</t>
  </si>
  <si>
    <t>Agencija za plaćanja u poljoprivredi, ribarstvu i ruralnom razvoju</t>
  </si>
  <si>
    <t>A841001</t>
  </si>
  <si>
    <t>ADMINISTRACIJA I UPRAVLJANJE AGENCIJE ZA PLAĆANJA U POLJOPRIVREDI, RIBARSTVU I RURALNOM RAZVOJU</t>
  </si>
  <si>
    <t>A841007</t>
  </si>
  <si>
    <t>ORGANIZICIJA MEĐUNARODNIH DOGAĐANJA</t>
  </si>
  <si>
    <t>K841002</t>
  </si>
  <si>
    <t>K650068</t>
  </si>
  <si>
    <t>USPOSTAVA INTEGRIRANOG ADMINISTRATIVNOG  KONTROLNOG SUSTAVA - LPIS</t>
  </si>
  <si>
    <t>A841005</t>
  </si>
  <si>
    <t>TEHNIČKA POMOĆ - PROGRAM RURALNOG RAZVOJA</t>
  </si>
  <si>
    <t>A841006</t>
  </si>
  <si>
    <t>TEHNIČKA POMOĆ - OPERATIVNI PROGRAM ZA POMORSTVO I RIBARSTVO</t>
  </si>
  <si>
    <t>POVEĆANJE</t>
  </si>
  <si>
    <t>SMANJENJE</t>
  </si>
  <si>
    <t>NOVI PLAN (20.11.2019.)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</si>
</sst>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4" fontId="2" fillId="3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left" vertical="center" indent="1" justifyLastLine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left" vertical="center" indent="1" justifyLastLine="1"/>
    </xf>
    <xf numFmtId="4" fontId="2" fillId="6" borderId="1" applyNumberFormat="0" applyProtection="0">
      <alignment vertical="center"/>
    </xf>
    <xf numFmtId="0" fontId="2" fillId="7" borderId="1" applyNumberFormat="0" applyProtection="0">
      <alignment horizontal="left" vertical="center" indent="1" justifyLastLine="1"/>
    </xf>
    <xf numFmtId="0" fontId="2" fillId="8" borderId="1" applyNumberFormat="0" applyProtection="0">
      <alignment horizontal="left" vertical="center" indent="1" justifyLastLine="1"/>
    </xf>
    <xf numFmtId="0" fontId="2" fillId="10" borderId="1" applyNumberFormat="0" applyProtection="0">
      <alignment horizontal="left" vertical="center" indent="1" justifyLastLine="1"/>
    </xf>
    <xf numFmtId="0" fontId="2" fillId="12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</cellStyleXfs>
  <cellXfs count="24">
    <xf numFmtId="0" fontId="0" fillId="0" borderId="0" xfId="0"/>
    <xf numFmtId="0" fontId="1" fillId="2" borderId="0" xfId="0" applyFont="1" applyFill="1"/>
    <xf numFmtId="0" fontId="2" fillId="3" borderId="1" xfId="1" quotePrefix="1" applyNumberFormat="1">
      <alignment horizontal="left" vertical="center" indent="1" justifyLastLine="1"/>
    </xf>
    <xf numFmtId="0" fontId="2" fillId="3" borderId="1" xfId="2" quotePrefix="1" applyNumberFormat="1" applyAlignment="1">
      <alignment horizontal="left" vertical="center" wrapText="1" indent="1" justifyLastLine="1"/>
    </xf>
    <xf numFmtId="0" fontId="2" fillId="4" borderId="1" xfId="3" quotePrefix="1" applyNumberFormat="1">
      <alignment horizontal="right" vertical="center"/>
    </xf>
    <xf numFmtId="3" fontId="2" fillId="6" borderId="1" xfId="5" applyNumberFormat="1">
      <alignment vertical="center"/>
    </xf>
    <xf numFmtId="164" fontId="3" fillId="9" borderId="1" xfId="7" quotePrefix="1" applyNumberFormat="1" applyFont="1" applyFill="1" applyAlignment="1">
      <alignment horizontal="left" vertical="center" indent="3" justifyLastLine="1"/>
    </xf>
    <xf numFmtId="0" fontId="3" fillId="9" borderId="1" xfId="7" quotePrefix="1" applyFont="1" applyFill="1">
      <alignment horizontal="left" vertical="center" indent="1" justifyLastLine="1"/>
    </xf>
    <xf numFmtId="3" fontId="3" fillId="9" borderId="1" xfId="5" applyNumberFormat="1" applyFont="1" applyFill="1">
      <alignment vertical="center"/>
    </xf>
    <xf numFmtId="164" fontId="4" fillId="11" borderId="1" xfId="8" quotePrefix="1" applyNumberFormat="1" applyFont="1" applyFill="1" applyAlignment="1">
      <alignment horizontal="left" vertical="center" indent="4" justifyLastLine="1"/>
    </xf>
    <xf numFmtId="0" fontId="4" fillId="11" borderId="1" xfId="8" quotePrefix="1" applyFont="1" applyFill="1">
      <alignment horizontal="left" vertical="center" indent="1" justifyLastLine="1"/>
    </xf>
    <xf numFmtId="3" fontId="4" fillId="11" borderId="1" xfId="5" applyNumberFormat="1" applyFont="1" applyFill="1">
      <alignment vertical="center"/>
    </xf>
    <xf numFmtId="164" fontId="4" fillId="13" borderId="1" xfId="9" quotePrefix="1" applyNumberFormat="1" applyFont="1" applyFill="1" applyAlignment="1">
      <alignment horizontal="left" vertical="center" indent="5" justifyLastLine="1"/>
    </xf>
    <xf numFmtId="0" fontId="4" fillId="13" borderId="1" xfId="9" quotePrefix="1" applyFont="1" applyFill="1">
      <alignment horizontal="left" vertical="center" indent="1" justifyLastLine="1"/>
    </xf>
    <xf numFmtId="3" fontId="4" fillId="13" borderId="1" xfId="5" applyNumberFormat="1" applyFont="1" applyFill="1">
      <alignment vertical="center"/>
    </xf>
    <xf numFmtId="164" fontId="4" fillId="14" borderId="1" xfId="9" quotePrefix="1" applyNumberFormat="1" applyFont="1" applyFill="1" applyAlignment="1">
      <alignment horizontal="left" vertical="center" indent="6" justifyLastLine="1"/>
    </xf>
    <xf numFmtId="0" fontId="4" fillId="14" borderId="1" xfId="9" quotePrefix="1" applyFont="1" applyFill="1">
      <alignment horizontal="left" vertical="center" indent="1" justifyLastLine="1"/>
    </xf>
    <xf numFmtId="3" fontId="4" fillId="14" borderId="1" xfId="5" applyNumberFormat="1" applyFont="1" applyFill="1">
      <alignment vertical="center"/>
    </xf>
    <xf numFmtId="164" fontId="2" fillId="12" borderId="1" xfId="9" quotePrefix="1" applyNumberFormat="1" applyAlignment="1">
      <alignment horizontal="left" vertical="center" indent="7" justifyLastLine="1"/>
    </xf>
    <xf numFmtId="0" fontId="2" fillId="12" borderId="1" xfId="9" quotePrefix="1">
      <alignment horizontal="left" vertical="center" indent="1" justifyLastLine="1"/>
    </xf>
    <xf numFmtId="0" fontId="2" fillId="12" borderId="1" xfId="9" quotePrefix="1" applyAlignment="1">
      <alignment horizontal="left" vertical="center" indent="8" justifyLastLine="1"/>
    </xf>
    <xf numFmtId="3" fontId="2" fillId="0" borderId="1" xfId="10" applyNumberFormat="1">
      <alignment horizontal="right" vertical="center"/>
    </xf>
    <xf numFmtId="3" fontId="2" fillId="15" borderId="1" xfId="5" applyNumberFormat="1" applyFill="1">
      <alignment vertical="center"/>
    </xf>
    <xf numFmtId="3" fontId="0" fillId="0" borderId="0" xfId="0" applyNumberFormat="1"/>
  </cellXfs>
  <cellStyles count="11">
    <cellStyle name="Normal" xfId="0" builtinId="0"/>
    <cellStyle name="SAPBEXaggData" xfId="5"/>
    <cellStyle name="SAPBEXaggItem" xfId="4"/>
    <cellStyle name="SAPBEXchaText" xfId="1"/>
    <cellStyle name="SAPBEXformats" xfId="3"/>
    <cellStyle name="SAPBEXHLevel0" xfId="6"/>
    <cellStyle name="SAPBEXHLevel1" xfId="7"/>
    <cellStyle name="SAPBEXHLevel2" xfId="8"/>
    <cellStyle name="SAPBEXHLevel3" xfId="9"/>
    <cellStyle name="SAPBEXstdData" xfId="10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</xdr:row>
      <xdr:rowOff>28575</xdr:rowOff>
    </xdr:from>
    <xdr:to>
      <xdr:col>3</xdr:col>
      <xdr:colOff>76200</xdr:colOff>
      <xdr:row>3</xdr:row>
      <xdr:rowOff>95250</xdr:rowOff>
    </xdr:to>
    <xdr:pic macro="[1]!DesignIconClicked">
      <xdr:nvPicPr>
        <xdr:cNvPr id="2" name="BExOEPI2W5A8KU9FSD4VF8FDJMCA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352425"/>
          <a:ext cx="47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3</xdr:row>
      <xdr:rowOff>123825</xdr:rowOff>
    </xdr:from>
    <xdr:to>
      <xdr:col>3</xdr:col>
      <xdr:colOff>76200</xdr:colOff>
      <xdr:row>4</xdr:row>
      <xdr:rowOff>142875</xdr:rowOff>
    </xdr:to>
    <xdr:pic macro="[1]!DesignIconClicked">
      <xdr:nvPicPr>
        <xdr:cNvPr id="3" name="BExW36F12PR4UZULP7ZXC9IRRZNC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447675"/>
          <a:ext cx="47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</xdr:row>
      <xdr:rowOff>28575</xdr:rowOff>
    </xdr:from>
    <xdr:to>
      <xdr:col>4</xdr:col>
      <xdr:colOff>76200</xdr:colOff>
      <xdr:row>3</xdr:row>
      <xdr:rowOff>95250</xdr:rowOff>
    </xdr:to>
    <xdr:pic macro="[1]!DesignIconClicked">
      <xdr:nvPicPr>
        <xdr:cNvPr id="4" name="BExD6Q2H5AHJRT6NLO6VIUETSOJI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352425"/>
          <a:ext cx="47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3</xdr:row>
      <xdr:rowOff>123825</xdr:rowOff>
    </xdr:from>
    <xdr:to>
      <xdr:col>4</xdr:col>
      <xdr:colOff>76200</xdr:colOff>
      <xdr:row>4</xdr:row>
      <xdr:rowOff>142875</xdr:rowOff>
    </xdr:to>
    <xdr:pic macro="[1]!DesignIconClicked">
      <xdr:nvPicPr>
        <xdr:cNvPr id="5" name="BEx91P9Z242AWCU8JG6DKIRCBA9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447675"/>
          <a:ext cx="476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3</xdr:row>
      <xdr:rowOff>28575</xdr:rowOff>
    </xdr:from>
    <xdr:to>
      <xdr:col>6</xdr:col>
      <xdr:colOff>85725</xdr:colOff>
      <xdr:row>3</xdr:row>
      <xdr:rowOff>95250</xdr:rowOff>
    </xdr:to>
    <xdr:pic macro="[1]!DesignIconClicked">
      <xdr:nvPicPr>
        <xdr:cNvPr id="6" name="BEx3I8O1O6LNN5L92J1K7VJNJ7N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352425"/>
          <a:ext cx="571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3</xdr:row>
      <xdr:rowOff>123825</xdr:rowOff>
    </xdr:from>
    <xdr:to>
      <xdr:col>6</xdr:col>
      <xdr:colOff>85725</xdr:colOff>
      <xdr:row>4</xdr:row>
      <xdr:rowOff>142875</xdr:rowOff>
    </xdr:to>
    <xdr:pic macro="[1]!DesignIconClicked">
      <xdr:nvPicPr>
        <xdr:cNvPr id="7" name="BExMJ3PFH2QTGOPOSPQVG373G2L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447675"/>
          <a:ext cx="571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05"/>
  <sheetViews>
    <sheetView tabSelected="1" topLeftCell="C4" zoomScaleNormal="100" workbookViewId="0">
      <pane ySplit="1" topLeftCell="A59" activePane="bottomLeft" state="frozen"/>
      <selection activeCell="A4" sqref="A4"/>
      <selection pane="bottomLeft" activeCell="M74" sqref="M74"/>
    </sheetView>
  </sheetViews>
  <sheetFormatPr defaultRowHeight="15" x14ac:dyDescent="0.25"/>
  <cols>
    <col min="2" max="2" width="20.5703125" customWidth="1"/>
    <col min="3" max="3" width="28.140625" customWidth="1"/>
    <col min="4" max="5" width="15.140625" customWidth="1"/>
    <col min="6" max="6" width="15.140625" hidden="1" customWidth="1"/>
    <col min="7" max="10" width="15.140625" customWidth="1"/>
    <col min="12" max="12" width="11.140625" bestFit="1" customWidth="1"/>
    <col min="13" max="13" width="12.42578125" customWidth="1"/>
  </cols>
  <sheetData>
    <row r="2" spans="2:1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</row>
    <row r="4" spans="2:15" ht="45" x14ac:dyDescent="0.25">
      <c r="B4" s="2" t="s">
        <v>1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152</v>
      </c>
      <c r="I4" s="3" t="s">
        <v>153</v>
      </c>
      <c r="J4" s="3" t="s">
        <v>154</v>
      </c>
    </row>
    <row r="5" spans="2:15" x14ac:dyDescent="0.25">
      <c r="B5" s="2"/>
      <c r="C5" s="2" t="s">
        <v>1</v>
      </c>
      <c r="D5" s="4" t="s">
        <v>6</v>
      </c>
      <c r="E5" s="4" t="s">
        <v>6</v>
      </c>
      <c r="F5" s="4" t="s">
        <v>6</v>
      </c>
      <c r="G5" s="4" t="s">
        <v>6</v>
      </c>
      <c r="H5" s="4" t="s">
        <v>6</v>
      </c>
      <c r="I5" s="4" t="s">
        <v>6</v>
      </c>
      <c r="J5" s="4" t="s">
        <v>6</v>
      </c>
    </row>
    <row r="6" spans="2:15" x14ac:dyDescent="0.25">
      <c r="B6" s="6" t="s">
        <v>139</v>
      </c>
      <c r="C6" s="7" t="s">
        <v>140</v>
      </c>
      <c r="D6" s="8">
        <v>236824556</v>
      </c>
      <c r="E6" s="8">
        <v>236824556</v>
      </c>
      <c r="F6" s="8">
        <f t="shared" ref="F6:F9" si="0">G6-E6</f>
        <v>-1266260</v>
      </c>
      <c r="G6" s="8">
        <f>G7+G97+G104+G174</f>
        <v>235558296</v>
      </c>
      <c r="H6" s="8">
        <f>H7+H97+H104+H174</f>
        <v>5162537</v>
      </c>
      <c r="I6" s="8">
        <f t="shared" ref="I6:J6" si="1">I7+I97+I104+I174</f>
        <v>28163596</v>
      </c>
      <c r="J6" s="8">
        <f t="shared" si="1"/>
        <v>212557237</v>
      </c>
      <c r="M6" s="23"/>
    </row>
    <row r="7" spans="2:15" x14ac:dyDescent="0.25">
      <c r="B7" s="9" t="s">
        <v>7</v>
      </c>
      <c r="C7" s="10" t="s">
        <v>8</v>
      </c>
      <c r="D7" s="11">
        <v>141217259</v>
      </c>
      <c r="E7" s="11">
        <v>141217259</v>
      </c>
      <c r="F7" s="11">
        <f t="shared" si="0"/>
        <v>-1016260</v>
      </c>
      <c r="G7" s="11">
        <f>G8+G64+G78</f>
        <v>140200999</v>
      </c>
      <c r="H7" s="11">
        <f>H8+H64</f>
        <v>3423520</v>
      </c>
      <c r="I7" s="11">
        <f>I8+I64+I78</f>
        <v>2687500</v>
      </c>
      <c r="J7" s="11">
        <f t="shared" ref="J7" si="2">J8+J64+J78</f>
        <v>140937019</v>
      </c>
      <c r="L7" s="23"/>
      <c r="M7" s="23"/>
    </row>
    <row r="8" spans="2:15" x14ac:dyDescent="0.25">
      <c r="B8" s="12" t="s">
        <v>141</v>
      </c>
      <c r="C8" s="13" t="s">
        <v>142</v>
      </c>
      <c r="D8" s="14">
        <v>110445438</v>
      </c>
      <c r="E8" s="14">
        <v>110445438</v>
      </c>
      <c r="F8" s="14">
        <f t="shared" si="0"/>
        <v>-916260</v>
      </c>
      <c r="G8" s="14">
        <f>G9+G58+G61</f>
        <v>109529178</v>
      </c>
      <c r="H8" s="14">
        <f>H9+H58+H61</f>
        <v>3423510</v>
      </c>
      <c r="I8" s="14">
        <f t="shared" ref="I8:J8" si="3">I9+I58+I61</f>
        <v>2455000</v>
      </c>
      <c r="J8" s="14">
        <f t="shared" si="3"/>
        <v>110497688</v>
      </c>
      <c r="L8" s="23"/>
      <c r="M8" s="23"/>
      <c r="N8" s="23"/>
      <c r="O8" s="23"/>
    </row>
    <row r="9" spans="2:15" x14ac:dyDescent="0.25">
      <c r="B9" s="15" t="s">
        <v>9</v>
      </c>
      <c r="C9" s="16" t="s">
        <v>10</v>
      </c>
      <c r="D9" s="17">
        <v>109985438</v>
      </c>
      <c r="E9" s="17">
        <v>109985438</v>
      </c>
      <c r="F9" s="17">
        <f t="shared" si="0"/>
        <v>-916260</v>
      </c>
      <c r="G9" s="17">
        <f>G10+G13+G15+G18+G23+G29+G38+G40+G48+G52+G54+G56</f>
        <v>109069178</v>
      </c>
      <c r="H9" s="17">
        <f>H10+H13+H15+H18+H23+H29+H38+H40+H48+H52+H54+H56</f>
        <v>3423510</v>
      </c>
      <c r="I9" s="17">
        <f>I10+I13+I15+I18+I23+I29+I38+I40+I48+I52+I54+I56</f>
        <v>2455000</v>
      </c>
      <c r="J9" s="17">
        <f t="shared" ref="J9" si="4">J10+J13+J15+J18+J23+J29+J38+J40+J48+J52+J54+J56</f>
        <v>110037688</v>
      </c>
      <c r="L9" s="23"/>
      <c r="M9" s="23"/>
    </row>
    <row r="10" spans="2:15" x14ac:dyDescent="0.25">
      <c r="B10" s="18" t="s">
        <v>11</v>
      </c>
      <c r="C10" s="19" t="s">
        <v>12</v>
      </c>
      <c r="D10" s="5">
        <v>73800000</v>
      </c>
      <c r="E10" s="5">
        <v>73800000</v>
      </c>
      <c r="F10" s="5">
        <f t="shared" ref="F10:F75" si="5">G10-E10</f>
        <v>0</v>
      </c>
      <c r="G10" s="5">
        <v>73800000</v>
      </c>
      <c r="H10" s="5">
        <f>H11+H12</f>
        <v>0</v>
      </c>
      <c r="I10" s="5">
        <f t="shared" ref="I10:J10" si="6">I11+I12</f>
        <v>1600000</v>
      </c>
      <c r="J10" s="5">
        <f t="shared" si="6"/>
        <v>72200000</v>
      </c>
      <c r="L10" s="23"/>
    </row>
    <row r="11" spans="2:15" x14ac:dyDescent="0.25">
      <c r="B11" s="20" t="s">
        <v>13</v>
      </c>
      <c r="C11" s="19" t="s">
        <v>14</v>
      </c>
      <c r="D11" s="21">
        <v>73500000</v>
      </c>
      <c r="E11" s="21">
        <v>73500000</v>
      </c>
      <c r="F11" s="21">
        <f t="shared" si="5"/>
        <v>0</v>
      </c>
      <c r="G11" s="21">
        <v>73500000</v>
      </c>
      <c r="H11" s="21"/>
      <c r="I11" s="21">
        <v>1600000</v>
      </c>
      <c r="J11" s="21">
        <f>G11+H11-I11</f>
        <v>71900000</v>
      </c>
      <c r="M11" s="23"/>
    </row>
    <row r="12" spans="2:15" x14ac:dyDescent="0.25">
      <c r="B12" s="20" t="s">
        <v>15</v>
      </c>
      <c r="C12" s="19" t="s">
        <v>16</v>
      </c>
      <c r="D12" s="21">
        <v>300000</v>
      </c>
      <c r="E12" s="21">
        <v>300000</v>
      </c>
      <c r="F12" s="21">
        <f t="shared" si="5"/>
        <v>0</v>
      </c>
      <c r="G12" s="21">
        <v>300000</v>
      </c>
      <c r="H12" s="21"/>
      <c r="I12" s="21"/>
      <c r="J12" s="21">
        <f>G12+H12-I12</f>
        <v>300000</v>
      </c>
      <c r="M12" s="23"/>
    </row>
    <row r="13" spans="2:15" x14ac:dyDescent="0.25">
      <c r="B13" s="18" t="s">
        <v>17</v>
      </c>
      <c r="C13" s="19" t="s">
        <v>18</v>
      </c>
      <c r="D13" s="5">
        <v>3100000</v>
      </c>
      <c r="E13" s="5">
        <v>3100000</v>
      </c>
      <c r="F13" s="5">
        <f t="shared" si="5"/>
        <v>0</v>
      </c>
      <c r="G13" s="5">
        <v>3100000</v>
      </c>
      <c r="H13" s="5">
        <f>H14</f>
        <v>0</v>
      </c>
      <c r="I13" s="5">
        <f t="shared" ref="I13:J13" si="7">I14</f>
        <v>0</v>
      </c>
      <c r="J13" s="5">
        <f t="shared" si="7"/>
        <v>3100000</v>
      </c>
      <c r="M13" s="23"/>
    </row>
    <row r="14" spans="2:15" x14ac:dyDescent="0.25">
      <c r="B14" s="20" t="s">
        <v>19</v>
      </c>
      <c r="C14" s="19" t="s">
        <v>18</v>
      </c>
      <c r="D14" s="21">
        <v>3100000</v>
      </c>
      <c r="E14" s="21">
        <v>3100000</v>
      </c>
      <c r="F14" s="21">
        <f t="shared" si="5"/>
        <v>0</v>
      </c>
      <c r="G14" s="21">
        <v>3100000</v>
      </c>
      <c r="H14" s="21"/>
      <c r="I14" s="21"/>
      <c r="J14" s="21">
        <f>G14+H14-I14</f>
        <v>3100000</v>
      </c>
      <c r="M14" s="23"/>
    </row>
    <row r="15" spans="2:15" x14ac:dyDescent="0.25">
      <c r="B15" s="18" t="s">
        <v>20</v>
      </c>
      <c r="C15" s="19" t="s">
        <v>21</v>
      </c>
      <c r="D15" s="5">
        <v>12694000</v>
      </c>
      <c r="E15" s="5">
        <v>12694000</v>
      </c>
      <c r="F15" s="5">
        <f t="shared" si="5"/>
        <v>0</v>
      </c>
      <c r="G15" s="5">
        <f>SUM(G16:G17)</f>
        <v>12694000</v>
      </c>
      <c r="H15" s="5">
        <f>H16+H17</f>
        <v>0</v>
      </c>
      <c r="I15" s="5">
        <f t="shared" ref="I15" si="8">I16+I17</f>
        <v>750000</v>
      </c>
      <c r="J15" s="5">
        <f>SUM(J16:J17)</f>
        <v>11944000</v>
      </c>
      <c r="M15" s="23"/>
    </row>
    <row r="16" spans="2:15" x14ac:dyDescent="0.25">
      <c r="B16" s="20" t="s">
        <v>22</v>
      </c>
      <c r="C16" s="19" t="s">
        <v>23</v>
      </c>
      <c r="D16" s="21">
        <v>11439000</v>
      </c>
      <c r="E16" s="21">
        <v>11439000</v>
      </c>
      <c r="F16" s="21">
        <f t="shared" si="5"/>
        <v>0</v>
      </c>
      <c r="G16" s="21">
        <v>11439000</v>
      </c>
      <c r="H16" s="21"/>
      <c r="I16" s="21"/>
      <c r="J16" s="21">
        <f>G16+H16-I16</f>
        <v>11439000</v>
      </c>
    </row>
    <row r="17" spans="2:10" x14ac:dyDescent="0.25">
      <c r="B17" s="20" t="s">
        <v>24</v>
      </c>
      <c r="C17" s="19" t="s">
        <v>25</v>
      </c>
      <c r="D17" s="21">
        <v>1255000</v>
      </c>
      <c r="E17" s="21">
        <v>1255000</v>
      </c>
      <c r="F17" s="21">
        <f t="shared" si="5"/>
        <v>0</v>
      </c>
      <c r="G17" s="21">
        <v>1255000</v>
      </c>
      <c r="H17" s="21"/>
      <c r="I17" s="21">
        <v>750000</v>
      </c>
      <c r="J17" s="21">
        <f>G17+H17-I17</f>
        <v>505000</v>
      </c>
    </row>
    <row r="18" spans="2:10" x14ac:dyDescent="0.25">
      <c r="B18" s="18" t="s">
        <v>26</v>
      </c>
      <c r="C18" s="19" t="s">
        <v>27</v>
      </c>
      <c r="D18" s="5">
        <v>5100000</v>
      </c>
      <c r="E18" s="5">
        <v>5100000</v>
      </c>
      <c r="F18" s="5">
        <f t="shared" si="5"/>
        <v>-203960</v>
      </c>
      <c r="G18" s="5">
        <f>SUM(G19:G22)</f>
        <v>4896040</v>
      </c>
      <c r="H18" s="5">
        <f>H19+H20+H21+H22</f>
        <v>550000</v>
      </c>
      <c r="I18" s="5">
        <f t="shared" ref="I18" si="9">I19+I20+I21+I22</f>
        <v>0</v>
      </c>
      <c r="J18" s="5">
        <f>SUM(J19:J22)</f>
        <v>5446040</v>
      </c>
    </row>
    <row r="19" spans="2:10" x14ac:dyDescent="0.25">
      <c r="B19" s="20" t="s">
        <v>28</v>
      </c>
      <c r="C19" s="19" t="s">
        <v>29</v>
      </c>
      <c r="D19" s="21">
        <v>900000</v>
      </c>
      <c r="E19" s="21">
        <v>900000</v>
      </c>
      <c r="F19" s="21">
        <f t="shared" si="5"/>
        <v>-45000</v>
      </c>
      <c r="G19" s="21">
        <v>855000</v>
      </c>
      <c r="H19" s="21">
        <v>300000</v>
      </c>
      <c r="I19" s="21"/>
      <c r="J19" s="21">
        <f>G19+H19-I19</f>
        <v>1155000</v>
      </c>
    </row>
    <row r="20" spans="2:10" x14ac:dyDescent="0.25">
      <c r="B20" s="20" t="s">
        <v>30</v>
      </c>
      <c r="C20" s="19" t="s">
        <v>31</v>
      </c>
      <c r="D20" s="21">
        <v>3900000</v>
      </c>
      <c r="E20" s="21">
        <v>3900000</v>
      </c>
      <c r="F20" s="21">
        <f t="shared" si="5"/>
        <v>-143960</v>
      </c>
      <c r="G20" s="21">
        <v>3756040</v>
      </c>
      <c r="H20" s="21">
        <v>150000</v>
      </c>
      <c r="I20" s="21"/>
      <c r="J20" s="21">
        <f>G20+H20-I20</f>
        <v>3906040</v>
      </c>
    </row>
    <row r="21" spans="2:10" x14ac:dyDescent="0.25">
      <c r="B21" s="20" t="s">
        <v>32</v>
      </c>
      <c r="C21" s="19" t="s">
        <v>33</v>
      </c>
      <c r="D21" s="21">
        <v>250000</v>
      </c>
      <c r="E21" s="21">
        <v>250000</v>
      </c>
      <c r="F21" s="21">
        <f t="shared" si="5"/>
        <v>-12500</v>
      </c>
      <c r="G21" s="21">
        <v>237500</v>
      </c>
      <c r="H21" s="21">
        <v>100000</v>
      </c>
      <c r="I21" s="21"/>
      <c r="J21" s="21">
        <f>G21+H21-I21</f>
        <v>337500</v>
      </c>
    </row>
    <row r="22" spans="2:10" x14ac:dyDescent="0.25">
      <c r="B22" s="20" t="s">
        <v>34</v>
      </c>
      <c r="C22" s="19" t="s">
        <v>35</v>
      </c>
      <c r="D22" s="21">
        <v>50000</v>
      </c>
      <c r="E22" s="21">
        <v>50000</v>
      </c>
      <c r="F22" s="21">
        <f t="shared" si="5"/>
        <v>-2500</v>
      </c>
      <c r="G22" s="21">
        <v>47500</v>
      </c>
      <c r="H22" s="21"/>
      <c r="I22" s="21"/>
      <c r="J22" s="21">
        <f>G22+H22-I22</f>
        <v>47500</v>
      </c>
    </row>
    <row r="23" spans="2:10" x14ac:dyDescent="0.25">
      <c r="B23" s="18" t="s">
        <v>36</v>
      </c>
      <c r="C23" s="19" t="s">
        <v>37</v>
      </c>
      <c r="D23" s="5">
        <v>2060000</v>
      </c>
      <c r="E23" s="5">
        <v>2060000</v>
      </c>
      <c r="F23" s="5">
        <f t="shared" si="5"/>
        <v>-103000</v>
      </c>
      <c r="G23" s="5">
        <f>SUM(G24:G28)</f>
        <v>1957000</v>
      </c>
      <c r="H23" s="5">
        <f>H24+H25+H26+H27+H28</f>
        <v>430000</v>
      </c>
      <c r="I23" s="5">
        <f t="shared" ref="I23" si="10">I24+I25+I26+I27+I28</f>
        <v>0</v>
      </c>
      <c r="J23" s="5">
        <f>SUM(J24:J28)</f>
        <v>2387000</v>
      </c>
    </row>
    <row r="24" spans="2:10" x14ac:dyDescent="0.25">
      <c r="B24" s="20" t="s">
        <v>38</v>
      </c>
      <c r="C24" s="19" t="s">
        <v>39</v>
      </c>
      <c r="D24" s="21">
        <v>1000000</v>
      </c>
      <c r="E24" s="21">
        <v>1000000</v>
      </c>
      <c r="F24" s="21">
        <f t="shared" si="5"/>
        <v>-50000</v>
      </c>
      <c r="G24" s="21">
        <v>950000</v>
      </c>
      <c r="H24" s="21">
        <v>230000</v>
      </c>
      <c r="I24" s="21"/>
      <c r="J24" s="21">
        <f>G24+H24-I24</f>
        <v>1180000</v>
      </c>
    </row>
    <row r="25" spans="2:10" x14ac:dyDescent="0.25">
      <c r="B25" s="20" t="s">
        <v>40</v>
      </c>
      <c r="C25" s="19" t="s">
        <v>41</v>
      </c>
      <c r="D25" s="21">
        <v>800000</v>
      </c>
      <c r="E25" s="21">
        <v>800000</v>
      </c>
      <c r="F25" s="21">
        <f t="shared" si="5"/>
        <v>-40000</v>
      </c>
      <c r="G25" s="21">
        <v>760000</v>
      </c>
      <c r="H25" s="21">
        <v>200000</v>
      </c>
      <c r="I25" s="21"/>
      <c r="J25" s="21">
        <f>G25+H25-I25</f>
        <v>960000</v>
      </c>
    </row>
    <row r="26" spans="2:10" x14ac:dyDescent="0.25">
      <c r="B26" s="20" t="s">
        <v>42</v>
      </c>
      <c r="C26" s="19" t="s">
        <v>43</v>
      </c>
      <c r="D26" s="21">
        <v>60000</v>
      </c>
      <c r="E26" s="21">
        <v>60000</v>
      </c>
      <c r="F26" s="21">
        <f t="shared" si="5"/>
        <v>-3000</v>
      </c>
      <c r="G26" s="21">
        <v>57000</v>
      </c>
      <c r="H26" s="21"/>
      <c r="I26" s="21"/>
      <c r="J26" s="21">
        <f>G26+H26-I26</f>
        <v>57000</v>
      </c>
    </row>
    <row r="27" spans="2:10" x14ac:dyDescent="0.25">
      <c r="B27" s="20" t="s">
        <v>44</v>
      </c>
      <c r="C27" s="19" t="s">
        <v>45</v>
      </c>
      <c r="D27" s="21">
        <v>100000</v>
      </c>
      <c r="E27" s="21">
        <v>100000</v>
      </c>
      <c r="F27" s="21">
        <f t="shared" si="5"/>
        <v>-5000</v>
      </c>
      <c r="G27" s="21">
        <v>95000</v>
      </c>
      <c r="H27" s="21"/>
      <c r="I27" s="21"/>
      <c r="J27" s="21">
        <f>G27+H27-I27</f>
        <v>95000</v>
      </c>
    </row>
    <row r="28" spans="2:10" x14ac:dyDescent="0.25">
      <c r="B28" s="20" t="s">
        <v>46</v>
      </c>
      <c r="C28" s="19" t="s">
        <v>47</v>
      </c>
      <c r="D28" s="21">
        <v>100000</v>
      </c>
      <c r="E28" s="21">
        <v>100000</v>
      </c>
      <c r="F28" s="21">
        <f t="shared" si="5"/>
        <v>-5000</v>
      </c>
      <c r="G28" s="21">
        <v>95000</v>
      </c>
      <c r="H28" s="21"/>
      <c r="I28" s="21"/>
      <c r="J28" s="21">
        <f>G28+H28-I28</f>
        <v>95000</v>
      </c>
    </row>
    <row r="29" spans="2:10" x14ac:dyDescent="0.25">
      <c r="B29" s="18" t="s">
        <v>48</v>
      </c>
      <c r="C29" s="19" t="s">
        <v>49</v>
      </c>
      <c r="D29" s="5">
        <v>11435438</v>
      </c>
      <c r="E29" s="5">
        <v>11435438</v>
      </c>
      <c r="F29" s="5">
        <f t="shared" si="5"/>
        <v>-565000</v>
      </c>
      <c r="G29" s="5">
        <f>SUM(G30:G37)</f>
        <v>10870438</v>
      </c>
      <c r="H29" s="5">
        <f>H30+H31+H32+H33+H34+H35+H36+H37</f>
        <v>2380000</v>
      </c>
      <c r="I29" s="5">
        <f t="shared" ref="I29" si="11">I30+I31+I32+I33+I34+I35+I36+I37</f>
        <v>0</v>
      </c>
      <c r="J29" s="5">
        <f>SUM(J30:J37)</f>
        <v>13250438</v>
      </c>
    </row>
    <row r="30" spans="2:10" x14ac:dyDescent="0.25">
      <c r="B30" s="20" t="s">
        <v>50</v>
      </c>
      <c r="C30" s="19" t="s">
        <v>51</v>
      </c>
      <c r="D30" s="21">
        <v>800000</v>
      </c>
      <c r="E30" s="21">
        <v>800000</v>
      </c>
      <c r="F30" s="21">
        <f t="shared" si="5"/>
        <v>-40000</v>
      </c>
      <c r="G30" s="21">
        <v>760000</v>
      </c>
      <c r="H30" s="21">
        <v>700000</v>
      </c>
      <c r="I30" s="21"/>
      <c r="J30" s="21">
        <f t="shared" ref="J30:J37" si="12">G30+H30-I30</f>
        <v>1460000</v>
      </c>
    </row>
    <row r="31" spans="2:10" x14ac:dyDescent="0.25">
      <c r="B31" s="20" t="s">
        <v>52</v>
      </c>
      <c r="C31" s="19" t="s">
        <v>53</v>
      </c>
      <c r="D31" s="21">
        <v>350000</v>
      </c>
      <c r="E31" s="21">
        <v>350000</v>
      </c>
      <c r="F31" s="21">
        <f t="shared" si="5"/>
        <v>-17500</v>
      </c>
      <c r="G31" s="21">
        <v>332500</v>
      </c>
      <c r="H31" s="21">
        <v>180000</v>
      </c>
      <c r="I31" s="21"/>
      <c r="J31" s="21">
        <f t="shared" si="12"/>
        <v>512500</v>
      </c>
    </row>
    <row r="32" spans="2:10" x14ac:dyDescent="0.25">
      <c r="B32" s="20" t="s">
        <v>54</v>
      </c>
      <c r="C32" s="19" t="s">
        <v>55</v>
      </c>
      <c r="D32" s="21">
        <v>100000</v>
      </c>
      <c r="E32" s="21">
        <v>100000</v>
      </c>
      <c r="F32" s="21">
        <f t="shared" si="5"/>
        <v>-5000</v>
      </c>
      <c r="G32" s="21">
        <v>95000</v>
      </c>
      <c r="H32" s="21">
        <v>150000</v>
      </c>
      <c r="I32" s="21"/>
      <c r="J32" s="21">
        <f t="shared" si="12"/>
        <v>245000</v>
      </c>
    </row>
    <row r="33" spans="2:10" x14ac:dyDescent="0.25">
      <c r="B33" s="20" t="s">
        <v>56</v>
      </c>
      <c r="C33" s="19" t="s">
        <v>57</v>
      </c>
      <c r="D33" s="21">
        <v>1000000</v>
      </c>
      <c r="E33" s="21">
        <v>1000000</v>
      </c>
      <c r="F33" s="21">
        <f t="shared" si="5"/>
        <v>-50000</v>
      </c>
      <c r="G33" s="21">
        <v>950000</v>
      </c>
      <c r="H33" s="21">
        <v>0</v>
      </c>
      <c r="I33" s="21"/>
      <c r="J33" s="21">
        <f t="shared" si="12"/>
        <v>950000</v>
      </c>
    </row>
    <row r="34" spans="2:10" x14ac:dyDescent="0.25">
      <c r="B34" s="20" t="s">
        <v>58</v>
      </c>
      <c r="C34" s="19" t="s">
        <v>59</v>
      </c>
      <c r="D34" s="21">
        <v>7735438</v>
      </c>
      <c r="E34" s="21">
        <v>7735438</v>
      </c>
      <c r="F34" s="21">
        <f t="shared" si="5"/>
        <v>-380000</v>
      </c>
      <c r="G34" s="21">
        <v>7355438</v>
      </c>
      <c r="H34" s="21">
        <v>800000</v>
      </c>
      <c r="I34" s="21"/>
      <c r="J34" s="21">
        <f t="shared" si="12"/>
        <v>8155438</v>
      </c>
    </row>
    <row r="35" spans="2:10" x14ac:dyDescent="0.25">
      <c r="B35" s="20" t="s">
        <v>60</v>
      </c>
      <c r="C35" s="19" t="s">
        <v>61</v>
      </c>
      <c r="D35" s="21">
        <v>250000</v>
      </c>
      <c r="E35" s="21">
        <v>250000</v>
      </c>
      <c r="F35" s="21">
        <f t="shared" si="5"/>
        <v>-12500</v>
      </c>
      <c r="G35" s="21">
        <v>237500</v>
      </c>
      <c r="H35" s="21">
        <v>150000</v>
      </c>
      <c r="I35" s="21"/>
      <c r="J35" s="21">
        <f t="shared" si="12"/>
        <v>387500</v>
      </c>
    </row>
    <row r="36" spans="2:10" x14ac:dyDescent="0.25">
      <c r="B36" s="20" t="s">
        <v>62</v>
      </c>
      <c r="C36" s="19" t="s">
        <v>63</v>
      </c>
      <c r="D36" s="21">
        <v>400000</v>
      </c>
      <c r="E36" s="21">
        <v>400000</v>
      </c>
      <c r="F36" s="21">
        <f t="shared" si="5"/>
        <v>-20000</v>
      </c>
      <c r="G36" s="21">
        <v>380000</v>
      </c>
      <c r="H36" s="21">
        <v>0</v>
      </c>
      <c r="I36" s="21"/>
      <c r="J36" s="21">
        <f t="shared" si="12"/>
        <v>380000</v>
      </c>
    </row>
    <row r="37" spans="2:10" x14ac:dyDescent="0.25">
      <c r="B37" s="20" t="s">
        <v>66</v>
      </c>
      <c r="C37" s="19" t="s">
        <v>67</v>
      </c>
      <c r="D37" s="21">
        <v>800000</v>
      </c>
      <c r="E37" s="21">
        <v>800000</v>
      </c>
      <c r="F37" s="21">
        <f t="shared" si="5"/>
        <v>-40000</v>
      </c>
      <c r="G37" s="21">
        <v>760000</v>
      </c>
      <c r="H37" s="21">
        <v>400000</v>
      </c>
      <c r="I37" s="21"/>
      <c r="J37" s="21">
        <f t="shared" si="12"/>
        <v>1160000</v>
      </c>
    </row>
    <row r="38" spans="2:10" x14ac:dyDescent="0.25">
      <c r="B38" s="18" t="s">
        <v>68</v>
      </c>
      <c r="C38" s="19" t="s">
        <v>69</v>
      </c>
      <c r="D38" s="5">
        <v>10000</v>
      </c>
      <c r="E38" s="5">
        <v>10000</v>
      </c>
      <c r="F38" s="5">
        <f t="shared" si="5"/>
        <v>0</v>
      </c>
      <c r="G38" s="5">
        <v>10000</v>
      </c>
      <c r="H38" s="5">
        <f>H39</f>
        <v>0</v>
      </c>
      <c r="I38" s="5">
        <f t="shared" ref="I38:J38" si="13">I39</f>
        <v>10000</v>
      </c>
      <c r="J38" s="5">
        <f t="shared" si="13"/>
        <v>0</v>
      </c>
    </row>
    <row r="39" spans="2:10" x14ac:dyDescent="0.25">
      <c r="B39" s="20" t="s">
        <v>70</v>
      </c>
      <c r="C39" s="19" t="s">
        <v>69</v>
      </c>
      <c r="D39" s="21">
        <v>10000</v>
      </c>
      <c r="E39" s="21">
        <v>10000</v>
      </c>
      <c r="F39" s="21">
        <f t="shared" si="5"/>
        <v>0</v>
      </c>
      <c r="G39" s="21">
        <v>10000</v>
      </c>
      <c r="H39" s="21"/>
      <c r="I39" s="21">
        <v>10000</v>
      </c>
      <c r="J39" s="21">
        <f>G39+H39-I39</f>
        <v>0</v>
      </c>
    </row>
    <row r="40" spans="2:10" x14ac:dyDescent="0.25">
      <c r="B40" s="18" t="s">
        <v>71</v>
      </c>
      <c r="C40" s="19" t="s">
        <v>72</v>
      </c>
      <c r="D40" s="5">
        <v>756000</v>
      </c>
      <c r="E40" s="5">
        <v>756000</v>
      </c>
      <c r="F40" s="5">
        <f t="shared" si="5"/>
        <v>-37800</v>
      </c>
      <c r="G40" s="5">
        <f>SUM(G41:G47)</f>
        <v>718200</v>
      </c>
      <c r="H40" s="5">
        <f>H41+H42+H43+H44+H45+H46+H47</f>
        <v>0</v>
      </c>
      <c r="I40" s="5">
        <f t="shared" ref="I40" si="14">I41+I42+I43+I44+I45+I46+I47</f>
        <v>0</v>
      </c>
      <c r="J40" s="5">
        <f>SUM(J41:J47)</f>
        <v>718200</v>
      </c>
    </row>
    <row r="41" spans="2:10" x14ac:dyDescent="0.25">
      <c r="B41" s="20" t="s">
        <v>73</v>
      </c>
      <c r="C41" s="19" t="s">
        <v>74</v>
      </c>
      <c r="D41" s="21">
        <v>126000</v>
      </c>
      <c r="E41" s="21">
        <v>126000</v>
      </c>
      <c r="F41" s="21">
        <f t="shared" si="5"/>
        <v>-6300</v>
      </c>
      <c r="G41" s="21">
        <v>119700</v>
      </c>
      <c r="H41" s="21"/>
      <c r="I41" s="21"/>
      <c r="J41" s="21">
        <f t="shared" ref="J41:J47" si="15">G41+H41-I41</f>
        <v>119700</v>
      </c>
    </row>
    <row r="42" spans="2:10" x14ac:dyDescent="0.25">
      <c r="B42" s="20" t="s">
        <v>75</v>
      </c>
      <c r="C42" s="19" t="s">
        <v>76</v>
      </c>
      <c r="D42" s="21">
        <v>170000</v>
      </c>
      <c r="E42" s="21">
        <v>170000</v>
      </c>
      <c r="F42" s="21">
        <f t="shared" si="5"/>
        <v>-8500</v>
      </c>
      <c r="G42" s="21">
        <v>161500</v>
      </c>
      <c r="H42" s="21"/>
      <c r="I42" s="21"/>
      <c r="J42" s="21">
        <f t="shared" si="15"/>
        <v>161500</v>
      </c>
    </row>
    <row r="43" spans="2:10" x14ac:dyDescent="0.25">
      <c r="B43" s="20" t="s">
        <v>77</v>
      </c>
      <c r="C43" s="19" t="s">
        <v>78</v>
      </c>
      <c r="D43" s="21">
        <v>50000</v>
      </c>
      <c r="E43" s="21">
        <v>50000</v>
      </c>
      <c r="F43" s="21">
        <f t="shared" si="5"/>
        <v>-2500</v>
      </c>
      <c r="G43" s="21">
        <v>47500</v>
      </c>
      <c r="H43" s="21"/>
      <c r="I43" s="21"/>
      <c r="J43" s="21">
        <f t="shared" si="15"/>
        <v>47500</v>
      </c>
    </row>
    <row r="44" spans="2:10" x14ac:dyDescent="0.25">
      <c r="B44" s="20" t="s">
        <v>79</v>
      </c>
      <c r="C44" s="19" t="s">
        <v>80</v>
      </c>
      <c r="D44" s="21">
        <v>50000</v>
      </c>
      <c r="E44" s="21">
        <v>50000</v>
      </c>
      <c r="F44" s="21">
        <f t="shared" si="5"/>
        <v>-2500</v>
      </c>
      <c r="G44" s="21">
        <v>47500</v>
      </c>
      <c r="H44" s="21"/>
      <c r="I44" s="21"/>
      <c r="J44" s="21">
        <f t="shared" si="15"/>
        <v>47500</v>
      </c>
    </row>
    <row r="45" spans="2:10" x14ac:dyDescent="0.25">
      <c r="B45" s="20" t="s">
        <v>81</v>
      </c>
      <c r="C45" s="19" t="s">
        <v>82</v>
      </c>
      <c r="D45" s="21">
        <v>300000</v>
      </c>
      <c r="E45" s="21">
        <v>300000</v>
      </c>
      <c r="F45" s="21">
        <f t="shared" si="5"/>
        <v>-15000</v>
      </c>
      <c r="G45" s="21">
        <v>285000</v>
      </c>
      <c r="H45" s="21"/>
      <c r="I45" s="21"/>
      <c r="J45" s="21">
        <f t="shared" si="15"/>
        <v>285000</v>
      </c>
    </row>
    <row r="46" spans="2:10" x14ac:dyDescent="0.25">
      <c r="B46" s="20" t="s">
        <v>83</v>
      </c>
      <c r="C46" s="19" t="s">
        <v>84</v>
      </c>
      <c r="D46" s="21">
        <v>50000</v>
      </c>
      <c r="E46" s="21">
        <v>50000</v>
      </c>
      <c r="F46" s="21">
        <f t="shared" si="5"/>
        <v>-2500</v>
      </c>
      <c r="G46" s="21">
        <v>47500</v>
      </c>
      <c r="H46" s="21"/>
      <c r="I46" s="21"/>
      <c r="J46" s="21">
        <f t="shared" si="15"/>
        <v>47500</v>
      </c>
    </row>
    <row r="47" spans="2:10" x14ac:dyDescent="0.25">
      <c r="B47" s="20" t="s">
        <v>85</v>
      </c>
      <c r="C47" s="19" t="s">
        <v>72</v>
      </c>
      <c r="D47" s="21">
        <v>10000</v>
      </c>
      <c r="E47" s="21">
        <v>10000</v>
      </c>
      <c r="F47" s="21">
        <f t="shared" si="5"/>
        <v>-500</v>
      </c>
      <c r="G47" s="21">
        <v>9500</v>
      </c>
      <c r="H47" s="21"/>
      <c r="I47" s="21"/>
      <c r="J47" s="21">
        <f t="shared" si="15"/>
        <v>9500</v>
      </c>
    </row>
    <row r="48" spans="2:10" x14ac:dyDescent="0.25">
      <c r="B48" s="18" t="s">
        <v>86</v>
      </c>
      <c r="C48" s="19" t="s">
        <v>87</v>
      </c>
      <c r="D48" s="5">
        <v>30000</v>
      </c>
      <c r="E48" s="5">
        <v>30000</v>
      </c>
      <c r="F48" s="5">
        <f t="shared" si="5"/>
        <v>-1500</v>
      </c>
      <c r="G48" s="5">
        <v>28500</v>
      </c>
      <c r="H48" s="5">
        <f>H49+H50+H51</f>
        <v>0</v>
      </c>
      <c r="I48" s="5">
        <f t="shared" ref="I48" si="16">I49+I50+I51</f>
        <v>0</v>
      </c>
      <c r="J48" s="5">
        <f>SUM(J49:J51)</f>
        <v>28500</v>
      </c>
    </row>
    <row r="49" spans="2:13" x14ac:dyDescent="0.25">
      <c r="B49" s="20" t="s">
        <v>88</v>
      </c>
      <c r="C49" s="19" t="s">
        <v>89</v>
      </c>
      <c r="D49" s="21">
        <v>10000</v>
      </c>
      <c r="E49" s="21">
        <v>10000</v>
      </c>
      <c r="F49" s="21">
        <f t="shared" si="5"/>
        <v>-500</v>
      </c>
      <c r="G49" s="21">
        <v>9500</v>
      </c>
      <c r="H49" s="21"/>
      <c r="I49" s="21"/>
      <c r="J49" s="21">
        <f>G49+H49-I49</f>
        <v>9500</v>
      </c>
    </row>
    <row r="50" spans="2:13" x14ac:dyDescent="0.25">
      <c r="B50" s="20" t="s">
        <v>90</v>
      </c>
      <c r="C50" s="19" t="s">
        <v>91</v>
      </c>
      <c r="D50" s="21">
        <v>10000</v>
      </c>
      <c r="E50" s="21">
        <v>10000</v>
      </c>
      <c r="F50" s="21">
        <f t="shared" si="5"/>
        <v>-500</v>
      </c>
      <c r="G50" s="21">
        <v>9500</v>
      </c>
      <c r="H50" s="21"/>
      <c r="I50" s="21"/>
      <c r="J50" s="21">
        <f>G50+H50-I50</f>
        <v>9500</v>
      </c>
    </row>
    <row r="51" spans="2:13" x14ac:dyDescent="0.25">
      <c r="B51" s="20" t="s">
        <v>137</v>
      </c>
      <c r="C51" s="19" t="s">
        <v>138</v>
      </c>
      <c r="D51" s="21">
        <v>10000</v>
      </c>
      <c r="E51" s="21">
        <v>10000</v>
      </c>
      <c r="F51" s="21">
        <f t="shared" si="5"/>
        <v>-500</v>
      </c>
      <c r="G51" s="21">
        <v>9500</v>
      </c>
      <c r="H51" s="21"/>
      <c r="I51" s="21"/>
      <c r="J51" s="21">
        <f>G51+H51-I51</f>
        <v>9500</v>
      </c>
    </row>
    <row r="52" spans="2:13" x14ac:dyDescent="0.25">
      <c r="B52" s="18" t="s">
        <v>92</v>
      </c>
      <c r="C52" s="19" t="s">
        <v>93</v>
      </c>
      <c r="D52" s="5">
        <v>100000</v>
      </c>
      <c r="E52" s="5">
        <v>100000</v>
      </c>
      <c r="F52" s="5">
        <f t="shared" si="5"/>
        <v>-5000</v>
      </c>
      <c r="G52" s="5">
        <v>95000</v>
      </c>
      <c r="H52" s="5">
        <f>H53</f>
        <v>0</v>
      </c>
      <c r="I52" s="5">
        <f t="shared" ref="I52:J52" si="17">I53</f>
        <v>95000</v>
      </c>
      <c r="J52" s="5">
        <f t="shared" si="17"/>
        <v>0</v>
      </c>
    </row>
    <row r="53" spans="2:13" x14ac:dyDescent="0.25">
      <c r="B53" s="20" t="s">
        <v>94</v>
      </c>
      <c r="C53" s="19" t="s">
        <v>95</v>
      </c>
      <c r="D53" s="21">
        <v>100000</v>
      </c>
      <c r="E53" s="21">
        <v>100000</v>
      </c>
      <c r="F53" s="21">
        <f t="shared" si="5"/>
        <v>-5000</v>
      </c>
      <c r="G53" s="21">
        <v>95000</v>
      </c>
      <c r="H53" s="21"/>
      <c r="I53" s="21">
        <v>95000</v>
      </c>
      <c r="J53" s="21">
        <f>G53+H53-I53</f>
        <v>0</v>
      </c>
    </row>
    <row r="54" spans="2:13" x14ac:dyDescent="0.25">
      <c r="B54" s="18" t="s">
        <v>100</v>
      </c>
      <c r="C54" s="19" t="s">
        <v>101</v>
      </c>
      <c r="D54" s="5">
        <v>100000</v>
      </c>
      <c r="E54" s="5">
        <v>100000</v>
      </c>
      <c r="F54" s="5">
        <f t="shared" si="5"/>
        <v>0</v>
      </c>
      <c r="G54" s="5">
        <v>100000</v>
      </c>
      <c r="H54" s="5">
        <f>H55</f>
        <v>0</v>
      </c>
      <c r="I54" s="5">
        <f t="shared" ref="I54:J54" si="18">I55</f>
        <v>0</v>
      </c>
      <c r="J54" s="5">
        <f t="shared" si="18"/>
        <v>100000</v>
      </c>
    </row>
    <row r="55" spans="2:13" x14ac:dyDescent="0.25">
      <c r="B55" s="20" t="s">
        <v>102</v>
      </c>
      <c r="C55" s="19" t="s">
        <v>103</v>
      </c>
      <c r="D55" s="21">
        <v>100000</v>
      </c>
      <c r="E55" s="21">
        <v>100000</v>
      </c>
      <c r="F55" s="21">
        <f t="shared" si="5"/>
        <v>0</v>
      </c>
      <c r="G55" s="21">
        <v>100000</v>
      </c>
      <c r="H55" s="21"/>
      <c r="I55" s="21"/>
      <c r="J55" s="21">
        <f>G55+H55-I55</f>
        <v>100000</v>
      </c>
    </row>
    <row r="56" spans="2:13" x14ac:dyDescent="0.25">
      <c r="B56" s="18" t="s">
        <v>110</v>
      </c>
      <c r="C56" s="19" t="s">
        <v>111</v>
      </c>
      <c r="D56" s="5">
        <v>800000</v>
      </c>
      <c r="E56" s="5">
        <v>800000</v>
      </c>
      <c r="F56" s="5">
        <f t="shared" si="5"/>
        <v>0</v>
      </c>
      <c r="G56" s="5">
        <v>800000</v>
      </c>
      <c r="H56" s="5">
        <f>H57</f>
        <v>63510</v>
      </c>
      <c r="I56" s="5">
        <f t="shared" ref="I56:J56" si="19">I57</f>
        <v>0</v>
      </c>
      <c r="J56" s="5">
        <f t="shared" si="19"/>
        <v>863510</v>
      </c>
    </row>
    <row r="57" spans="2:13" x14ac:dyDescent="0.25">
      <c r="B57" s="20" t="s">
        <v>112</v>
      </c>
      <c r="C57" s="19" t="s">
        <v>113</v>
      </c>
      <c r="D57" s="21">
        <v>800000</v>
      </c>
      <c r="E57" s="21">
        <v>800000</v>
      </c>
      <c r="F57" s="21">
        <f t="shared" si="5"/>
        <v>0</v>
      </c>
      <c r="G57" s="21">
        <v>800000</v>
      </c>
      <c r="H57" s="21">
        <v>63510</v>
      </c>
      <c r="I57" s="21"/>
      <c r="J57" s="21">
        <f>G57+H57-I57</f>
        <v>863510</v>
      </c>
    </row>
    <row r="58" spans="2:13" x14ac:dyDescent="0.25">
      <c r="B58" s="15" t="s">
        <v>118</v>
      </c>
      <c r="C58" s="16" t="s">
        <v>119</v>
      </c>
      <c r="D58" s="17">
        <v>300000</v>
      </c>
      <c r="E58" s="17">
        <v>300000</v>
      </c>
      <c r="F58" s="17">
        <f t="shared" si="5"/>
        <v>0</v>
      </c>
      <c r="G58" s="17">
        <v>300000</v>
      </c>
      <c r="H58" s="17">
        <f>H59</f>
        <v>0</v>
      </c>
      <c r="I58" s="17">
        <f t="shared" ref="I58:J59" si="20">I59</f>
        <v>0</v>
      </c>
      <c r="J58" s="17">
        <f t="shared" si="20"/>
        <v>300000</v>
      </c>
    </row>
    <row r="59" spans="2:13" x14ac:dyDescent="0.25">
      <c r="B59" s="18" t="s">
        <v>36</v>
      </c>
      <c r="C59" s="19" t="s">
        <v>37</v>
      </c>
      <c r="D59" s="5">
        <v>300000</v>
      </c>
      <c r="E59" s="5">
        <v>300000</v>
      </c>
      <c r="F59" s="5">
        <f t="shared" si="5"/>
        <v>0</v>
      </c>
      <c r="G59" s="5">
        <v>300000</v>
      </c>
      <c r="H59" s="5">
        <f>H60</f>
        <v>0</v>
      </c>
      <c r="I59" s="5">
        <f t="shared" si="20"/>
        <v>0</v>
      </c>
      <c r="J59" s="5">
        <f t="shared" si="20"/>
        <v>300000</v>
      </c>
    </row>
    <row r="60" spans="2:13" x14ac:dyDescent="0.25">
      <c r="B60" s="20" t="s">
        <v>120</v>
      </c>
      <c r="C60" s="19" t="s">
        <v>121</v>
      </c>
      <c r="D60" s="21">
        <v>300000</v>
      </c>
      <c r="E60" s="21">
        <v>300000</v>
      </c>
      <c r="F60" s="21">
        <f t="shared" si="5"/>
        <v>0</v>
      </c>
      <c r="G60" s="21">
        <v>300000</v>
      </c>
      <c r="H60" s="21"/>
      <c r="I60" s="21"/>
      <c r="J60" s="21">
        <f>G60+H60-I60</f>
        <v>300000</v>
      </c>
    </row>
    <row r="61" spans="2:13" x14ac:dyDescent="0.25">
      <c r="B61" s="15" t="s">
        <v>122</v>
      </c>
      <c r="C61" s="16" t="s">
        <v>123</v>
      </c>
      <c r="D61" s="17">
        <v>160000</v>
      </c>
      <c r="E61" s="17">
        <v>160000</v>
      </c>
      <c r="F61" s="17">
        <f t="shared" si="5"/>
        <v>0</v>
      </c>
      <c r="G61" s="17">
        <v>160000</v>
      </c>
      <c r="H61" s="17">
        <f>H62</f>
        <v>0</v>
      </c>
      <c r="I61" s="17">
        <f t="shared" ref="I61:J62" si="21">I62</f>
        <v>0</v>
      </c>
      <c r="J61" s="17">
        <f t="shared" si="21"/>
        <v>160000</v>
      </c>
    </row>
    <row r="62" spans="2:13" x14ac:dyDescent="0.25">
      <c r="B62" s="18" t="s">
        <v>26</v>
      </c>
      <c r="C62" s="19" t="s">
        <v>27</v>
      </c>
      <c r="D62" s="5">
        <v>160000</v>
      </c>
      <c r="E62" s="5">
        <v>160000</v>
      </c>
      <c r="F62" s="5">
        <f t="shared" si="5"/>
        <v>0</v>
      </c>
      <c r="G62" s="5">
        <v>160000</v>
      </c>
      <c r="H62" s="5">
        <f>H63</f>
        <v>0</v>
      </c>
      <c r="I62" s="5">
        <f t="shared" si="21"/>
        <v>0</v>
      </c>
      <c r="J62" s="5">
        <f t="shared" si="21"/>
        <v>160000</v>
      </c>
    </row>
    <row r="63" spans="2:13" x14ac:dyDescent="0.25">
      <c r="B63" s="20" t="s">
        <v>28</v>
      </c>
      <c r="C63" s="19" t="s">
        <v>29</v>
      </c>
      <c r="D63" s="21">
        <v>160000</v>
      </c>
      <c r="E63" s="21">
        <v>160000</v>
      </c>
      <c r="F63" s="21">
        <f t="shared" si="5"/>
        <v>0</v>
      </c>
      <c r="G63" s="21">
        <v>160000</v>
      </c>
      <c r="H63" s="21"/>
      <c r="I63" s="21"/>
      <c r="J63" s="21">
        <f>G63+H63-I63</f>
        <v>160000</v>
      </c>
    </row>
    <row r="64" spans="2:13" x14ac:dyDescent="0.25">
      <c r="B64" s="12" t="s">
        <v>143</v>
      </c>
      <c r="C64" s="13" t="s">
        <v>144</v>
      </c>
      <c r="D64" s="14">
        <v>404000</v>
      </c>
      <c r="E64" s="14">
        <v>404000</v>
      </c>
      <c r="F64" s="14">
        <f t="shared" si="5"/>
        <v>0</v>
      </c>
      <c r="G64" s="14">
        <v>404000</v>
      </c>
      <c r="H64" s="14">
        <f>H65+H72</f>
        <v>10</v>
      </c>
      <c r="I64" s="14">
        <f t="shared" ref="I64" si="22">I65+I72</f>
        <v>0</v>
      </c>
      <c r="J64" s="14">
        <f>J65+J72</f>
        <v>404010</v>
      </c>
      <c r="M64" s="23"/>
    </row>
    <row r="65" spans="2:13" x14ac:dyDescent="0.25">
      <c r="B65" s="15" t="s">
        <v>9</v>
      </c>
      <c r="C65" s="16" t="s">
        <v>10</v>
      </c>
      <c r="D65" s="17">
        <v>100000</v>
      </c>
      <c r="E65" s="17">
        <v>100000</v>
      </c>
      <c r="F65" s="17">
        <f t="shared" si="5"/>
        <v>0</v>
      </c>
      <c r="G65" s="17">
        <v>100000</v>
      </c>
      <c r="H65" s="17">
        <f>H66+H69</f>
        <v>10</v>
      </c>
      <c r="I65" s="17">
        <f t="shared" ref="I65:J65" si="23">I66+I69</f>
        <v>0</v>
      </c>
      <c r="J65" s="17">
        <f t="shared" si="23"/>
        <v>100010</v>
      </c>
    </row>
    <row r="66" spans="2:13" x14ac:dyDescent="0.25">
      <c r="B66" s="18" t="s">
        <v>48</v>
      </c>
      <c r="C66" s="19" t="s">
        <v>49</v>
      </c>
      <c r="D66" s="5">
        <v>30000</v>
      </c>
      <c r="E66" s="5">
        <v>30000</v>
      </c>
      <c r="F66" s="5">
        <f t="shared" si="5"/>
        <v>0</v>
      </c>
      <c r="G66" s="5">
        <v>30000</v>
      </c>
      <c r="H66" s="5">
        <f>SUM(H67:H68)</f>
        <v>0</v>
      </c>
      <c r="I66" s="5">
        <f t="shared" ref="I66" si="24">I67</f>
        <v>0</v>
      </c>
      <c r="J66" s="5">
        <f>SUM(J67:J68)</f>
        <v>30000</v>
      </c>
    </row>
    <row r="67" spans="2:13" x14ac:dyDescent="0.25">
      <c r="B67" s="20" t="s">
        <v>54</v>
      </c>
      <c r="C67" s="19" t="s">
        <v>55</v>
      </c>
      <c r="D67" s="21">
        <v>30000</v>
      </c>
      <c r="E67" s="21">
        <v>30000</v>
      </c>
      <c r="F67" s="21">
        <f t="shared" si="5"/>
        <v>0</v>
      </c>
      <c r="G67" s="21">
        <v>30000</v>
      </c>
      <c r="H67" s="21"/>
      <c r="I67" s="21"/>
      <c r="J67" s="21">
        <f>G67+H67-I67</f>
        <v>30000</v>
      </c>
    </row>
    <row r="68" spans="2:13" x14ac:dyDescent="0.25">
      <c r="B68" s="20" t="s">
        <v>58</v>
      </c>
      <c r="C68" s="19" t="s">
        <v>59</v>
      </c>
      <c r="D68" s="21">
        <v>0</v>
      </c>
      <c r="E68" s="21">
        <v>0</v>
      </c>
      <c r="F68" s="21"/>
      <c r="G68" s="21">
        <v>0</v>
      </c>
      <c r="H68" s="21">
        <v>0</v>
      </c>
      <c r="I68" s="21"/>
      <c r="J68" s="21">
        <f>G68+H68-I68</f>
        <v>0</v>
      </c>
    </row>
    <row r="69" spans="2:13" x14ac:dyDescent="0.25">
      <c r="B69" s="18" t="s">
        <v>71</v>
      </c>
      <c r="C69" s="19" t="s">
        <v>72</v>
      </c>
      <c r="D69" s="5">
        <v>70000</v>
      </c>
      <c r="E69" s="5">
        <v>70000</v>
      </c>
      <c r="F69" s="5">
        <f t="shared" si="5"/>
        <v>0</v>
      </c>
      <c r="G69" s="5">
        <v>70000</v>
      </c>
      <c r="H69" s="5">
        <f>H71+H70</f>
        <v>10</v>
      </c>
      <c r="I69" s="5">
        <f t="shared" ref="I69" si="25">I71</f>
        <v>0</v>
      </c>
      <c r="J69" s="5">
        <f>SUM(J70:J71)</f>
        <v>70010</v>
      </c>
    </row>
    <row r="70" spans="2:13" x14ac:dyDescent="0.25">
      <c r="B70" s="20" t="s">
        <v>77</v>
      </c>
      <c r="C70" s="19" t="s">
        <v>78</v>
      </c>
      <c r="D70" s="22">
        <v>0</v>
      </c>
      <c r="E70" s="22">
        <v>0</v>
      </c>
      <c r="F70" s="22"/>
      <c r="G70" s="22">
        <v>0</v>
      </c>
      <c r="H70" s="22">
        <v>10</v>
      </c>
      <c r="I70" s="22"/>
      <c r="J70" s="21">
        <f>G70+H70-I70</f>
        <v>10</v>
      </c>
      <c r="M70" s="23"/>
    </row>
    <row r="71" spans="2:13" x14ac:dyDescent="0.25">
      <c r="B71" s="20" t="s">
        <v>85</v>
      </c>
      <c r="C71" s="19" t="s">
        <v>72</v>
      </c>
      <c r="D71" s="21">
        <v>70000</v>
      </c>
      <c r="E71" s="21">
        <v>70000</v>
      </c>
      <c r="F71" s="21">
        <f t="shared" si="5"/>
        <v>0</v>
      </c>
      <c r="G71" s="21">
        <v>70000</v>
      </c>
      <c r="H71" s="21"/>
      <c r="I71" s="21"/>
      <c r="J71" s="21">
        <f>G71+H71-I71</f>
        <v>70000</v>
      </c>
    </row>
    <row r="72" spans="2:13" x14ac:dyDescent="0.25">
      <c r="B72" s="15" t="s">
        <v>122</v>
      </c>
      <c r="C72" s="16" t="s">
        <v>123</v>
      </c>
      <c r="D72" s="17">
        <v>304000</v>
      </c>
      <c r="E72" s="17">
        <v>304000</v>
      </c>
      <c r="F72" s="17">
        <f t="shared" si="5"/>
        <v>0</v>
      </c>
      <c r="G72" s="17">
        <v>304000</v>
      </c>
      <c r="H72" s="17">
        <f>H73+H76</f>
        <v>0</v>
      </c>
      <c r="I72" s="17">
        <f t="shared" ref="I72:J72" si="26">I73+I76</f>
        <v>0</v>
      </c>
      <c r="J72" s="17">
        <f t="shared" si="26"/>
        <v>304000</v>
      </c>
    </row>
    <row r="73" spans="2:13" x14ac:dyDescent="0.25">
      <c r="B73" s="18" t="s">
        <v>48</v>
      </c>
      <c r="C73" s="19" t="s">
        <v>49</v>
      </c>
      <c r="D73" s="5">
        <v>110000</v>
      </c>
      <c r="E73" s="5">
        <v>110000</v>
      </c>
      <c r="F73" s="5">
        <f t="shared" si="5"/>
        <v>0</v>
      </c>
      <c r="G73" s="5">
        <v>110000</v>
      </c>
      <c r="H73" s="5">
        <f>H74+H75</f>
        <v>0</v>
      </c>
      <c r="I73" s="5">
        <f t="shared" ref="I73:J73" si="27">I74+I75</f>
        <v>0</v>
      </c>
      <c r="J73" s="5">
        <f t="shared" si="27"/>
        <v>110000</v>
      </c>
    </row>
    <row r="74" spans="2:13" x14ac:dyDescent="0.25">
      <c r="B74" s="20" t="s">
        <v>54</v>
      </c>
      <c r="C74" s="19" t="s">
        <v>55</v>
      </c>
      <c r="D74" s="21">
        <v>100000</v>
      </c>
      <c r="E74" s="21">
        <v>100000</v>
      </c>
      <c r="F74" s="21">
        <f t="shared" si="5"/>
        <v>0</v>
      </c>
      <c r="G74" s="21">
        <v>100000</v>
      </c>
      <c r="H74" s="21"/>
      <c r="I74" s="21"/>
      <c r="J74" s="21">
        <f>G74+H74-I74</f>
        <v>100000</v>
      </c>
    </row>
    <row r="75" spans="2:13" x14ac:dyDescent="0.25">
      <c r="B75" s="20" t="s">
        <v>58</v>
      </c>
      <c r="C75" s="19" t="s">
        <v>59</v>
      </c>
      <c r="D75" s="21">
        <v>10000</v>
      </c>
      <c r="E75" s="21">
        <v>10000</v>
      </c>
      <c r="F75" s="21">
        <f t="shared" si="5"/>
        <v>0</v>
      </c>
      <c r="G75" s="21">
        <v>10000</v>
      </c>
      <c r="H75" s="21"/>
      <c r="I75" s="21"/>
      <c r="J75" s="21">
        <f>G75+H75-I75</f>
        <v>10000</v>
      </c>
    </row>
    <row r="76" spans="2:13" x14ac:dyDescent="0.25">
      <c r="B76" s="18" t="s">
        <v>71</v>
      </c>
      <c r="C76" s="19" t="s">
        <v>72</v>
      </c>
      <c r="D76" s="5">
        <v>194000</v>
      </c>
      <c r="E76" s="5">
        <v>194000</v>
      </c>
      <c r="F76" s="5">
        <f t="shared" ref="F76:F140" si="28">G76-E76</f>
        <v>0</v>
      </c>
      <c r="G76" s="5">
        <v>194000</v>
      </c>
      <c r="H76" s="5">
        <f>H77</f>
        <v>0</v>
      </c>
      <c r="I76" s="5">
        <f t="shared" ref="I76:J76" si="29">I77</f>
        <v>0</v>
      </c>
      <c r="J76" s="5">
        <f t="shared" si="29"/>
        <v>194000</v>
      </c>
    </row>
    <row r="77" spans="2:13" x14ac:dyDescent="0.25">
      <c r="B77" s="20" t="s">
        <v>85</v>
      </c>
      <c r="C77" s="19" t="s">
        <v>72</v>
      </c>
      <c r="D77" s="21">
        <v>194000</v>
      </c>
      <c r="E77" s="21">
        <v>194000</v>
      </c>
      <c r="F77" s="21">
        <f t="shared" si="28"/>
        <v>0</v>
      </c>
      <c r="G77" s="21">
        <v>194000</v>
      </c>
      <c r="H77" s="21"/>
      <c r="I77" s="21"/>
      <c r="J77" s="21">
        <f>G77+H77-I77</f>
        <v>194000</v>
      </c>
    </row>
    <row r="78" spans="2:13" x14ac:dyDescent="0.25">
      <c r="B78" s="12" t="s">
        <v>145</v>
      </c>
      <c r="C78" s="13" t="s">
        <v>124</v>
      </c>
      <c r="D78" s="14">
        <v>30367821</v>
      </c>
      <c r="E78" s="14">
        <v>30367821</v>
      </c>
      <c r="F78" s="14">
        <f t="shared" si="28"/>
        <v>-100000</v>
      </c>
      <c r="G78" s="14">
        <v>30267821</v>
      </c>
      <c r="H78" s="14">
        <f>H79</f>
        <v>0</v>
      </c>
      <c r="I78" s="14">
        <f t="shared" ref="I78:J78" si="30">I79</f>
        <v>232500</v>
      </c>
      <c r="J78" s="14">
        <f t="shared" si="30"/>
        <v>30035321</v>
      </c>
      <c r="L78" s="23"/>
    </row>
    <row r="79" spans="2:13" x14ac:dyDescent="0.25">
      <c r="B79" s="15" t="s">
        <v>9</v>
      </c>
      <c r="C79" s="16" t="s">
        <v>10</v>
      </c>
      <c r="D79" s="17">
        <v>30367821</v>
      </c>
      <c r="E79" s="17">
        <v>30367821</v>
      </c>
      <c r="F79" s="17">
        <f t="shared" si="28"/>
        <v>-100000</v>
      </c>
      <c r="G79" s="17">
        <v>30267821</v>
      </c>
      <c r="H79" s="17">
        <f>H80+H82+H87+H89+H91+H95</f>
        <v>0</v>
      </c>
      <c r="I79" s="17">
        <f>I80+I82+I87+I89+I91+I95</f>
        <v>232500</v>
      </c>
      <c r="J79" s="17">
        <f t="shared" ref="J79" si="31">J80+J82+J87+J89+J91+J95</f>
        <v>30035321</v>
      </c>
      <c r="M79" s="23"/>
    </row>
    <row r="80" spans="2:13" x14ac:dyDescent="0.25">
      <c r="B80" s="18" t="s">
        <v>36</v>
      </c>
      <c r="C80" s="19" t="s">
        <v>37</v>
      </c>
      <c r="D80" s="5">
        <v>50000</v>
      </c>
      <c r="E80" s="5">
        <v>50000</v>
      </c>
      <c r="F80" s="5">
        <f t="shared" si="28"/>
        <v>0</v>
      </c>
      <c r="G80" s="5">
        <v>50000</v>
      </c>
      <c r="H80" s="5">
        <f>H81</f>
        <v>0</v>
      </c>
      <c r="I80" s="5">
        <f t="shared" ref="I80:J80" si="32">I81</f>
        <v>50000</v>
      </c>
      <c r="J80" s="5">
        <f t="shared" si="32"/>
        <v>0</v>
      </c>
    </row>
    <row r="81" spans="2:13" x14ac:dyDescent="0.25">
      <c r="B81" s="20" t="s">
        <v>42</v>
      </c>
      <c r="C81" s="19" t="s">
        <v>43</v>
      </c>
      <c r="D81" s="21">
        <v>50000</v>
      </c>
      <c r="E81" s="21">
        <v>50000</v>
      </c>
      <c r="F81" s="21">
        <f t="shared" si="28"/>
        <v>0</v>
      </c>
      <c r="G81" s="21">
        <v>50000</v>
      </c>
      <c r="H81" s="21"/>
      <c r="I81" s="21">
        <v>50000</v>
      </c>
      <c r="J81" s="21">
        <f>G81+H81-I81</f>
        <v>0</v>
      </c>
    </row>
    <row r="82" spans="2:13" x14ac:dyDescent="0.25">
      <c r="B82" s="18" t="s">
        <v>48</v>
      </c>
      <c r="C82" s="19" t="s">
        <v>49</v>
      </c>
      <c r="D82" s="5">
        <v>26697321</v>
      </c>
      <c r="E82" s="5">
        <v>26697321</v>
      </c>
      <c r="F82" s="5">
        <f t="shared" si="28"/>
        <v>0</v>
      </c>
      <c r="G82" s="5">
        <v>26697321</v>
      </c>
      <c r="H82" s="5">
        <f>H83+H84+H85+H86</f>
        <v>0</v>
      </c>
      <c r="I82" s="5">
        <f t="shared" ref="I82" si="33">I83+I84+I85+I86</f>
        <v>0</v>
      </c>
      <c r="J82" s="5">
        <f>SUM(J83:J86)</f>
        <v>26597321</v>
      </c>
    </row>
    <row r="83" spans="2:13" x14ac:dyDescent="0.25">
      <c r="B83" s="20" t="s">
        <v>52</v>
      </c>
      <c r="C83" s="19" t="s">
        <v>53</v>
      </c>
      <c r="D83" s="21">
        <v>6560781</v>
      </c>
      <c r="E83" s="21">
        <v>6560781</v>
      </c>
      <c r="F83" s="21">
        <f t="shared" si="28"/>
        <v>0</v>
      </c>
      <c r="G83" s="21">
        <v>6560781</v>
      </c>
      <c r="H83" s="21"/>
      <c r="I83" s="21"/>
      <c r="J83" s="21">
        <f>G83+H83-I83</f>
        <v>6560781</v>
      </c>
    </row>
    <row r="84" spans="2:13" x14ac:dyDescent="0.25">
      <c r="B84" s="20" t="s">
        <v>58</v>
      </c>
      <c r="C84" s="19" t="s">
        <v>59</v>
      </c>
      <c r="D84" s="21">
        <v>4000000</v>
      </c>
      <c r="E84" s="21">
        <v>4000000</v>
      </c>
      <c r="F84" s="21">
        <f t="shared" si="28"/>
        <v>-100000</v>
      </c>
      <c r="G84" s="21">
        <v>3900000</v>
      </c>
      <c r="H84" s="21"/>
      <c r="I84" s="21"/>
      <c r="J84" s="21">
        <f>G84+H84-I84</f>
        <v>3900000</v>
      </c>
    </row>
    <row r="85" spans="2:13" x14ac:dyDescent="0.25">
      <c r="B85" s="20" t="s">
        <v>62</v>
      </c>
      <c r="C85" s="19" t="s">
        <v>63</v>
      </c>
      <c r="D85" s="21">
        <v>250000</v>
      </c>
      <c r="E85" s="21">
        <v>250000</v>
      </c>
      <c r="F85" s="21">
        <f t="shared" si="28"/>
        <v>0</v>
      </c>
      <c r="G85" s="21">
        <v>250000</v>
      </c>
      <c r="H85" s="21"/>
      <c r="I85" s="21"/>
      <c r="J85" s="21">
        <f>G85+H85-I85</f>
        <v>250000</v>
      </c>
    </row>
    <row r="86" spans="2:13" x14ac:dyDescent="0.25">
      <c r="B86" s="20" t="s">
        <v>64</v>
      </c>
      <c r="C86" s="19" t="s">
        <v>65</v>
      </c>
      <c r="D86" s="21">
        <v>15886540</v>
      </c>
      <c r="E86" s="21">
        <v>15886540</v>
      </c>
      <c r="F86" s="21">
        <f t="shared" si="28"/>
        <v>0</v>
      </c>
      <c r="G86" s="21">
        <v>15886540</v>
      </c>
      <c r="H86" s="21"/>
      <c r="I86" s="21"/>
      <c r="J86" s="21">
        <f>G86+H86-I86</f>
        <v>15886540</v>
      </c>
    </row>
    <row r="87" spans="2:13" x14ac:dyDescent="0.25">
      <c r="B87" s="18" t="s">
        <v>71</v>
      </c>
      <c r="C87" s="19" t="s">
        <v>72</v>
      </c>
      <c r="D87" s="5">
        <v>62500</v>
      </c>
      <c r="E87" s="5">
        <v>62500</v>
      </c>
      <c r="F87" s="5">
        <f t="shared" si="28"/>
        <v>0</v>
      </c>
      <c r="G87" s="5">
        <v>62500</v>
      </c>
      <c r="H87" s="5">
        <f>H88</f>
        <v>0</v>
      </c>
      <c r="I87" s="5">
        <f t="shared" ref="I87:J87" si="34">I88</f>
        <v>62500</v>
      </c>
      <c r="J87" s="5">
        <f t="shared" si="34"/>
        <v>0</v>
      </c>
    </row>
    <row r="88" spans="2:13" x14ac:dyDescent="0.25">
      <c r="B88" s="20" t="s">
        <v>81</v>
      </c>
      <c r="C88" s="19" t="s">
        <v>82</v>
      </c>
      <c r="D88" s="21">
        <v>62500</v>
      </c>
      <c r="E88" s="21">
        <v>62500</v>
      </c>
      <c r="F88" s="21">
        <f t="shared" si="28"/>
        <v>0</v>
      </c>
      <c r="G88" s="21">
        <v>62500</v>
      </c>
      <c r="H88" s="21"/>
      <c r="I88" s="21">
        <v>62500</v>
      </c>
      <c r="J88" s="21">
        <f>G88+H88-I88</f>
        <v>0</v>
      </c>
    </row>
    <row r="89" spans="2:13" x14ac:dyDescent="0.25">
      <c r="B89" s="18" t="s">
        <v>96</v>
      </c>
      <c r="C89" s="19" t="s">
        <v>97</v>
      </c>
      <c r="D89" s="5">
        <v>20000</v>
      </c>
      <c r="E89" s="5">
        <v>20000</v>
      </c>
      <c r="F89" s="5">
        <f t="shared" si="28"/>
        <v>0</v>
      </c>
      <c r="G89" s="5">
        <v>20000</v>
      </c>
      <c r="H89" s="5">
        <f>H90</f>
        <v>0</v>
      </c>
      <c r="I89" s="5">
        <f t="shared" ref="I89:J89" si="35">I90</f>
        <v>20000</v>
      </c>
      <c r="J89" s="5">
        <f t="shared" si="35"/>
        <v>0</v>
      </c>
    </row>
    <row r="90" spans="2:13" x14ac:dyDescent="0.25">
      <c r="B90" s="20" t="s">
        <v>98</v>
      </c>
      <c r="C90" s="19" t="s">
        <v>99</v>
      </c>
      <c r="D90" s="21">
        <v>20000</v>
      </c>
      <c r="E90" s="21">
        <v>20000</v>
      </c>
      <c r="F90" s="21">
        <f t="shared" si="28"/>
        <v>0</v>
      </c>
      <c r="G90" s="21">
        <v>20000</v>
      </c>
      <c r="H90" s="21"/>
      <c r="I90" s="21">
        <v>20000</v>
      </c>
      <c r="J90" s="21">
        <f>G90+H90-I90</f>
        <v>0</v>
      </c>
    </row>
    <row r="91" spans="2:13" x14ac:dyDescent="0.25">
      <c r="B91" s="18" t="s">
        <v>100</v>
      </c>
      <c r="C91" s="19" t="s">
        <v>101</v>
      </c>
      <c r="D91" s="5">
        <v>3527500</v>
      </c>
      <c r="E91" s="5">
        <v>3527500</v>
      </c>
      <c r="F91" s="5">
        <f t="shared" si="28"/>
        <v>0</v>
      </c>
      <c r="G91" s="5">
        <v>3527500</v>
      </c>
      <c r="H91" s="5">
        <f>H92+H93+H94</f>
        <v>0</v>
      </c>
      <c r="I91" s="5">
        <f t="shared" ref="I91" si="36">I92+I93+I94</f>
        <v>100000</v>
      </c>
      <c r="J91" s="5">
        <f>SUM(J92:J94)</f>
        <v>3427500</v>
      </c>
      <c r="M91" s="23"/>
    </row>
    <row r="92" spans="2:13" x14ac:dyDescent="0.25">
      <c r="B92" s="20" t="s">
        <v>102</v>
      </c>
      <c r="C92" s="19" t="s">
        <v>103</v>
      </c>
      <c r="D92" s="21">
        <v>2200000</v>
      </c>
      <c r="E92" s="21">
        <v>2200000</v>
      </c>
      <c r="F92" s="21">
        <f t="shared" si="28"/>
        <v>0</v>
      </c>
      <c r="G92" s="21">
        <v>2200000</v>
      </c>
      <c r="H92" s="21"/>
      <c r="I92" s="21">
        <v>100000</v>
      </c>
      <c r="J92" s="21">
        <f>G92+H92-I92</f>
        <v>2100000</v>
      </c>
    </row>
    <row r="93" spans="2:13" x14ac:dyDescent="0.25">
      <c r="B93" s="20" t="s">
        <v>104</v>
      </c>
      <c r="C93" s="19" t="s">
        <v>105</v>
      </c>
      <c r="D93" s="21">
        <v>15000</v>
      </c>
      <c r="E93" s="21">
        <v>15000</v>
      </c>
      <c r="F93" s="21">
        <f t="shared" si="28"/>
        <v>0</v>
      </c>
      <c r="G93" s="21">
        <v>15000</v>
      </c>
      <c r="H93" s="21"/>
      <c r="I93" s="21"/>
      <c r="J93" s="21">
        <f>G93+H93-I93</f>
        <v>15000</v>
      </c>
    </row>
    <row r="94" spans="2:13" x14ac:dyDescent="0.25">
      <c r="B94" s="20" t="s">
        <v>106</v>
      </c>
      <c r="C94" s="19" t="s">
        <v>107</v>
      </c>
      <c r="D94" s="21">
        <v>1312500</v>
      </c>
      <c r="E94" s="21">
        <v>1312500</v>
      </c>
      <c r="F94" s="21">
        <f t="shared" si="28"/>
        <v>0</v>
      </c>
      <c r="G94" s="21">
        <v>1312500</v>
      </c>
      <c r="H94" s="21"/>
      <c r="I94" s="21"/>
      <c r="J94" s="21">
        <f>G94+H94-I94</f>
        <v>1312500</v>
      </c>
    </row>
    <row r="95" spans="2:13" x14ac:dyDescent="0.25">
      <c r="B95" s="18" t="s">
        <v>114</v>
      </c>
      <c r="C95" s="19" t="s">
        <v>115</v>
      </c>
      <c r="D95" s="5">
        <v>10500</v>
      </c>
      <c r="E95" s="5">
        <v>10500</v>
      </c>
      <c r="F95" s="5">
        <f t="shared" si="28"/>
        <v>0</v>
      </c>
      <c r="G95" s="5">
        <v>10500</v>
      </c>
      <c r="H95" s="5">
        <f>H96</f>
        <v>0</v>
      </c>
      <c r="I95" s="5">
        <f t="shared" ref="I95:J95" si="37">I96</f>
        <v>0</v>
      </c>
      <c r="J95" s="5">
        <f t="shared" si="37"/>
        <v>10500</v>
      </c>
    </row>
    <row r="96" spans="2:13" x14ac:dyDescent="0.25">
      <c r="B96" s="20" t="s">
        <v>116</v>
      </c>
      <c r="C96" s="19" t="s">
        <v>117</v>
      </c>
      <c r="D96" s="21">
        <v>10500</v>
      </c>
      <c r="E96" s="21">
        <v>10500</v>
      </c>
      <c r="F96" s="21">
        <f t="shared" si="28"/>
        <v>0</v>
      </c>
      <c r="G96" s="21">
        <v>10500</v>
      </c>
      <c r="H96" s="21"/>
      <c r="I96" s="21"/>
      <c r="J96" s="21">
        <f>G96+H96-I96</f>
        <v>10500</v>
      </c>
    </row>
    <row r="97" spans="2:13" x14ac:dyDescent="0.25">
      <c r="B97" s="9" t="s">
        <v>125</v>
      </c>
      <c r="C97" s="10" t="s">
        <v>126</v>
      </c>
      <c r="D97" s="11">
        <v>5364250</v>
      </c>
      <c r="E97" s="11">
        <v>5364250</v>
      </c>
      <c r="F97" s="11">
        <f t="shared" si="28"/>
        <v>-250000</v>
      </c>
      <c r="G97" s="11">
        <v>5114250</v>
      </c>
      <c r="H97" s="11">
        <f t="shared" ref="H97:H99" si="38">H98</f>
        <v>0</v>
      </c>
      <c r="I97" s="11">
        <f t="shared" ref="I97:J99" si="39">I98</f>
        <v>3300000</v>
      </c>
      <c r="J97" s="11">
        <f t="shared" si="39"/>
        <v>1814250</v>
      </c>
    </row>
    <row r="98" spans="2:13" x14ac:dyDescent="0.25">
      <c r="B98" s="12" t="s">
        <v>146</v>
      </c>
      <c r="C98" s="13" t="s">
        <v>147</v>
      </c>
      <c r="D98" s="14">
        <v>5364250</v>
      </c>
      <c r="E98" s="14">
        <v>5364250</v>
      </c>
      <c r="F98" s="14">
        <f t="shared" si="28"/>
        <v>-250000</v>
      </c>
      <c r="G98" s="14">
        <v>5114250</v>
      </c>
      <c r="H98" s="14">
        <f t="shared" si="38"/>
        <v>0</v>
      </c>
      <c r="I98" s="14">
        <f t="shared" si="39"/>
        <v>3300000</v>
      </c>
      <c r="J98" s="14">
        <f t="shared" si="39"/>
        <v>1814250</v>
      </c>
    </row>
    <row r="99" spans="2:13" x14ac:dyDescent="0.25">
      <c r="B99" s="15" t="s">
        <v>9</v>
      </c>
      <c r="C99" s="16" t="s">
        <v>10</v>
      </c>
      <c r="D99" s="17">
        <v>5364250</v>
      </c>
      <c r="E99" s="17">
        <v>5364250</v>
      </c>
      <c r="F99" s="17">
        <f t="shared" si="28"/>
        <v>-250000</v>
      </c>
      <c r="G99" s="17">
        <v>5114250</v>
      </c>
      <c r="H99" s="17">
        <f t="shared" si="38"/>
        <v>0</v>
      </c>
      <c r="I99" s="17">
        <f t="shared" si="39"/>
        <v>3300000</v>
      </c>
      <c r="J99" s="17">
        <f t="shared" si="39"/>
        <v>1814250</v>
      </c>
    </row>
    <row r="100" spans="2:13" x14ac:dyDescent="0.25">
      <c r="B100" s="18" t="s">
        <v>48</v>
      </c>
      <c r="C100" s="19" t="s">
        <v>49</v>
      </c>
      <c r="D100" s="5">
        <v>5364250</v>
      </c>
      <c r="E100" s="5">
        <v>5364250</v>
      </c>
      <c r="F100" s="5">
        <f t="shared" si="28"/>
        <v>-250000</v>
      </c>
      <c r="G100" s="5">
        <v>5114250</v>
      </c>
      <c r="H100" s="5">
        <f>H101+H102+H103</f>
        <v>0</v>
      </c>
      <c r="I100" s="5">
        <f t="shared" ref="I100" si="40">I101+I102+I103</f>
        <v>3300000</v>
      </c>
      <c r="J100" s="5">
        <f>SUM(J101:J103)</f>
        <v>1814250</v>
      </c>
    </row>
    <row r="101" spans="2:13" x14ac:dyDescent="0.25">
      <c r="B101" s="20" t="s">
        <v>52</v>
      </c>
      <c r="C101" s="19" t="s">
        <v>53</v>
      </c>
      <c r="D101" s="21">
        <v>217500</v>
      </c>
      <c r="E101" s="21">
        <v>217500</v>
      </c>
      <c r="F101" s="21">
        <f t="shared" si="28"/>
        <v>0</v>
      </c>
      <c r="G101" s="21">
        <v>217500</v>
      </c>
      <c r="H101" s="21"/>
      <c r="I101" s="21"/>
      <c r="J101" s="21">
        <f>G101+H101-I101</f>
        <v>217500</v>
      </c>
    </row>
    <row r="102" spans="2:13" x14ac:dyDescent="0.25">
      <c r="B102" s="20" t="s">
        <v>62</v>
      </c>
      <c r="C102" s="19" t="s">
        <v>63</v>
      </c>
      <c r="D102" s="21">
        <v>5136750</v>
      </c>
      <c r="E102" s="21">
        <v>5136750</v>
      </c>
      <c r="F102" s="21">
        <f t="shared" si="28"/>
        <v>-250000</v>
      </c>
      <c r="G102" s="21">
        <v>4886750</v>
      </c>
      <c r="H102" s="21"/>
      <c r="I102" s="21">
        <v>3300000</v>
      </c>
      <c r="J102" s="21">
        <f>G102+H102-I102</f>
        <v>1586750</v>
      </c>
    </row>
    <row r="103" spans="2:13" x14ac:dyDescent="0.25">
      <c r="B103" s="20" t="s">
        <v>66</v>
      </c>
      <c r="C103" s="19" t="s">
        <v>67</v>
      </c>
      <c r="D103" s="21">
        <v>10000</v>
      </c>
      <c r="E103" s="21">
        <v>10000</v>
      </c>
      <c r="F103" s="21">
        <f t="shared" si="28"/>
        <v>0</v>
      </c>
      <c r="G103" s="21">
        <v>10000</v>
      </c>
      <c r="H103" s="21"/>
      <c r="I103" s="21"/>
      <c r="J103" s="21">
        <f>G103+H103-I103</f>
        <v>10000</v>
      </c>
    </row>
    <row r="104" spans="2:13" x14ac:dyDescent="0.25">
      <c r="B104" s="9" t="s">
        <v>129</v>
      </c>
      <c r="C104" s="10" t="s">
        <v>130</v>
      </c>
      <c r="D104" s="11">
        <v>88048864</v>
      </c>
      <c r="E104" s="11">
        <v>88048864</v>
      </c>
      <c r="F104" s="11">
        <f t="shared" si="28"/>
        <v>0</v>
      </c>
      <c r="G104" s="11">
        <v>88048864</v>
      </c>
      <c r="H104" s="11">
        <f>H105</f>
        <v>1689017</v>
      </c>
      <c r="I104" s="11">
        <f t="shared" ref="I104:J104" si="41">I105</f>
        <v>20901892</v>
      </c>
      <c r="J104" s="11">
        <f t="shared" si="41"/>
        <v>68835989</v>
      </c>
    </row>
    <row r="105" spans="2:13" x14ac:dyDescent="0.25">
      <c r="B105" s="12" t="s">
        <v>148</v>
      </c>
      <c r="C105" s="13" t="s">
        <v>149</v>
      </c>
      <c r="D105" s="14">
        <v>88048864</v>
      </c>
      <c r="E105" s="14">
        <v>88048864</v>
      </c>
      <c r="F105" s="14">
        <f t="shared" si="28"/>
        <v>0</v>
      </c>
      <c r="G105" s="14">
        <v>88048864</v>
      </c>
      <c r="H105" s="14">
        <f>H106+H140</f>
        <v>1689017</v>
      </c>
      <c r="I105" s="14">
        <f t="shared" ref="I105:J105" si="42">I106+I140</f>
        <v>20901892</v>
      </c>
      <c r="J105" s="14">
        <f t="shared" si="42"/>
        <v>68835989</v>
      </c>
      <c r="M105" s="23"/>
    </row>
    <row r="106" spans="2:13" x14ac:dyDescent="0.25">
      <c r="B106" s="15" t="s">
        <v>127</v>
      </c>
      <c r="C106" s="16" t="s">
        <v>128</v>
      </c>
      <c r="D106" s="17">
        <v>13948804</v>
      </c>
      <c r="E106" s="17">
        <v>13948804</v>
      </c>
      <c r="F106" s="17">
        <f t="shared" si="28"/>
        <v>0</v>
      </c>
      <c r="G106" s="17">
        <v>13948804</v>
      </c>
      <c r="H106" s="17">
        <f>H107+H110+H112+H115+H119+H122+H131+H134+H138</f>
        <v>253110</v>
      </c>
      <c r="I106" s="17">
        <f t="shared" ref="I106:J106" si="43">I107+I110+I112+I115+I119+I122+I131+I134+I138</f>
        <v>3121000</v>
      </c>
      <c r="J106" s="17">
        <f t="shared" si="43"/>
        <v>11080914</v>
      </c>
    </row>
    <row r="107" spans="2:13" x14ac:dyDescent="0.25">
      <c r="B107" s="18" t="s">
        <v>11</v>
      </c>
      <c r="C107" s="19" t="s">
        <v>12</v>
      </c>
      <c r="D107" s="5">
        <v>5265000</v>
      </c>
      <c r="E107" s="5">
        <v>5265000</v>
      </c>
      <c r="F107" s="5">
        <f t="shared" si="28"/>
        <v>0</v>
      </c>
      <c r="G107" s="5">
        <v>5265000</v>
      </c>
      <c r="H107" s="5">
        <f>H108+H109</f>
        <v>0</v>
      </c>
      <c r="I107" s="5">
        <f t="shared" ref="I107:J107" si="44">I108+I109</f>
        <v>940000</v>
      </c>
      <c r="J107" s="5">
        <f t="shared" si="44"/>
        <v>4325000</v>
      </c>
      <c r="M107" s="23"/>
    </row>
    <row r="108" spans="2:13" x14ac:dyDescent="0.25">
      <c r="B108" s="20" t="s">
        <v>13</v>
      </c>
      <c r="C108" s="19" t="s">
        <v>14</v>
      </c>
      <c r="D108" s="21">
        <v>5205000</v>
      </c>
      <c r="E108" s="21">
        <v>5205000</v>
      </c>
      <c r="F108" s="21">
        <f t="shared" si="28"/>
        <v>0</v>
      </c>
      <c r="G108" s="21">
        <v>5205000</v>
      </c>
      <c r="H108" s="21"/>
      <c r="I108" s="21">
        <v>940000</v>
      </c>
      <c r="J108" s="21">
        <f>G108+H108-I108</f>
        <v>4265000</v>
      </c>
    </row>
    <row r="109" spans="2:13" x14ac:dyDescent="0.25">
      <c r="B109" s="20" t="s">
        <v>15</v>
      </c>
      <c r="C109" s="19" t="s">
        <v>16</v>
      </c>
      <c r="D109" s="21">
        <v>60000</v>
      </c>
      <c r="E109" s="21">
        <v>60000</v>
      </c>
      <c r="F109" s="21">
        <f t="shared" si="28"/>
        <v>0</v>
      </c>
      <c r="G109" s="21">
        <v>60000</v>
      </c>
      <c r="H109" s="21"/>
      <c r="I109" s="21"/>
      <c r="J109" s="21">
        <f>G109+H109-I109</f>
        <v>60000</v>
      </c>
      <c r="M109" s="23"/>
    </row>
    <row r="110" spans="2:13" x14ac:dyDescent="0.25">
      <c r="B110" s="18" t="s">
        <v>17</v>
      </c>
      <c r="C110" s="19" t="s">
        <v>18</v>
      </c>
      <c r="D110" s="5">
        <v>78000</v>
      </c>
      <c r="E110" s="5">
        <v>78000</v>
      </c>
      <c r="F110" s="5">
        <f t="shared" si="28"/>
        <v>0</v>
      </c>
      <c r="G110" s="5">
        <v>78000</v>
      </c>
      <c r="H110" s="5">
        <f>H111</f>
        <v>0</v>
      </c>
      <c r="I110" s="5">
        <f t="shared" ref="I110:J110" si="45">I111</f>
        <v>0</v>
      </c>
      <c r="J110" s="5">
        <f t="shared" si="45"/>
        <v>78000</v>
      </c>
    </row>
    <row r="111" spans="2:13" x14ac:dyDescent="0.25">
      <c r="B111" s="20" t="s">
        <v>19</v>
      </c>
      <c r="C111" s="19" t="s">
        <v>18</v>
      </c>
      <c r="D111" s="21">
        <v>78000</v>
      </c>
      <c r="E111" s="21">
        <v>78000</v>
      </c>
      <c r="F111" s="21">
        <f t="shared" si="28"/>
        <v>0</v>
      </c>
      <c r="G111" s="21">
        <v>78000</v>
      </c>
      <c r="H111" s="21"/>
      <c r="I111" s="21"/>
      <c r="J111" s="21">
        <f>G111+H111-I111</f>
        <v>78000</v>
      </c>
    </row>
    <row r="112" spans="2:13" x14ac:dyDescent="0.25">
      <c r="B112" s="18" t="s">
        <v>20</v>
      </c>
      <c r="C112" s="19" t="s">
        <v>21</v>
      </c>
      <c r="D112" s="5">
        <v>906000</v>
      </c>
      <c r="E112" s="5">
        <v>906000</v>
      </c>
      <c r="F112" s="5">
        <f t="shared" si="28"/>
        <v>0</v>
      </c>
      <c r="G112" s="5">
        <v>906000</v>
      </c>
      <c r="H112" s="5">
        <f>H113+H114</f>
        <v>0</v>
      </c>
      <c r="I112" s="5">
        <f t="shared" ref="I112:J112" si="46">I113+I114</f>
        <v>187000</v>
      </c>
      <c r="J112" s="5">
        <f t="shared" si="46"/>
        <v>719000</v>
      </c>
    </row>
    <row r="113" spans="2:10" x14ac:dyDescent="0.25">
      <c r="B113" s="20" t="s">
        <v>22</v>
      </c>
      <c r="C113" s="19" t="s">
        <v>23</v>
      </c>
      <c r="D113" s="21">
        <v>816000</v>
      </c>
      <c r="E113" s="21">
        <v>816000</v>
      </c>
      <c r="F113" s="21">
        <f t="shared" si="28"/>
        <v>0</v>
      </c>
      <c r="G113" s="21">
        <v>816000</v>
      </c>
      <c r="H113" s="21"/>
      <c r="I113" s="21">
        <v>101000</v>
      </c>
      <c r="J113" s="21">
        <f>G113+H113-I113</f>
        <v>715000</v>
      </c>
    </row>
    <row r="114" spans="2:10" x14ac:dyDescent="0.25">
      <c r="B114" s="20" t="s">
        <v>24</v>
      </c>
      <c r="C114" s="19" t="s">
        <v>25</v>
      </c>
      <c r="D114" s="21">
        <v>90000</v>
      </c>
      <c r="E114" s="21">
        <v>90000</v>
      </c>
      <c r="F114" s="21">
        <f t="shared" si="28"/>
        <v>0</v>
      </c>
      <c r="G114" s="21">
        <v>90000</v>
      </c>
      <c r="H114" s="21"/>
      <c r="I114" s="21">
        <v>86000</v>
      </c>
      <c r="J114" s="21">
        <f>G114+H114-I114</f>
        <v>4000</v>
      </c>
    </row>
    <row r="115" spans="2:10" x14ac:dyDescent="0.25">
      <c r="B115" s="18" t="s">
        <v>26</v>
      </c>
      <c r="C115" s="19" t="s">
        <v>27</v>
      </c>
      <c r="D115" s="5">
        <v>283500</v>
      </c>
      <c r="E115" s="5">
        <v>283500</v>
      </c>
      <c r="F115" s="5">
        <f t="shared" si="28"/>
        <v>0</v>
      </c>
      <c r="G115" s="5">
        <v>283500</v>
      </c>
      <c r="H115" s="5">
        <f>H116+H117+H118</f>
        <v>0</v>
      </c>
      <c r="I115" s="5">
        <f t="shared" ref="I115:J115" si="47">I116+I117+I118</f>
        <v>0</v>
      </c>
      <c r="J115" s="5">
        <f t="shared" si="47"/>
        <v>283500</v>
      </c>
    </row>
    <row r="116" spans="2:10" x14ac:dyDescent="0.25">
      <c r="B116" s="20" t="s">
        <v>28</v>
      </c>
      <c r="C116" s="19" t="s">
        <v>29</v>
      </c>
      <c r="D116" s="21">
        <v>105000</v>
      </c>
      <c r="E116" s="21">
        <v>105000</v>
      </c>
      <c r="F116" s="21">
        <f t="shared" si="28"/>
        <v>0</v>
      </c>
      <c r="G116" s="21">
        <v>105000</v>
      </c>
      <c r="H116" s="21"/>
      <c r="I116" s="21"/>
      <c r="J116" s="21">
        <f>G116+H116-I116</f>
        <v>105000</v>
      </c>
    </row>
    <row r="117" spans="2:10" x14ac:dyDescent="0.25">
      <c r="B117" s="20" t="s">
        <v>30</v>
      </c>
      <c r="C117" s="19" t="s">
        <v>31</v>
      </c>
      <c r="D117" s="21">
        <v>126000</v>
      </c>
      <c r="E117" s="21">
        <v>126000</v>
      </c>
      <c r="F117" s="21">
        <f t="shared" si="28"/>
        <v>0</v>
      </c>
      <c r="G117" s="21">
        <v>126000</v>
      </c>
      <c r="H117" s="21"/>
      <c r="I117" s="21"/>
      <c r="J117" s="21">
        <f>G117+H117-I117</f>
        <v>126000</v>
      </c>
    </row>
    <row r="118" spans="2:10" x14ac:dyDescent="0.25">
      <c r="B118" s="20" t="s">
        <v>32</v>
      </c>
      <c r="C118" s="19" t="s">
        <v>33</v>
      </c>
      <c r="D118" s="21">
        <v>52500</v>
      </c>
      <c r="E118" s="21">
        <v>52500</v>
      </c>
      <c r="F118" s="21">
        <f t="shared" si="28"/>
        <v>0</v>
      </c>
      <c r="G118" s="21">
        <v>52500</v>
      </c>
      <c r="H118" s="21"/>
      <c r="I118" s="21"/>
      <c r="J118" s="21">
        <f>G118+H118-I118</f>
        <v>52500</v>
      </c>
    </row>
    <row r="119" spans="2:10" x14ac:dyDescent="0.25">
      <c r="B119" s="18" t="s">
        <v>36</v>
      </c>
      <c r="C119" s="19" t="s">
        <v>37</v>
      </c>
      <c r="D119" s="5">
        <v>412500</v>
      </c>
      <c r="E119" s="5">
        <v>412500</v>
      </c>
      <c r="F119" s="5">
        <f t="shared" si="28"/>
        <v>0</v>
      </c>
      <c r="G119" s="5">
        <v>412500</v>
      </c>
      <c r="H119" s="5">
        <f>H120+H121</f>
        <v>150000</v>
      </c>
      <c r="I119" s="5">
        <f t="shared" ref="I119:J119" si="48">I120+I121</f>
        <v>0</v>
      </c>
      <c r="J119" s="5">
        <f t="shared" si="48"/>
        <v>562500</v>
      </c>
    </row>
    <row r="120" spans="2:10" x14ac:dyDescent="0.25">
      <c r="B120" s="20" t="s">
        <v>38</v>
      </c>
      <c r="C120" s="19" t="s">
        <v>39</v>
      </c>
      <c r="D120" s="21">
        <v>255000</v>
      </c>
      <c r="E120" s="21">
        <v>255000</v>
      </c>
      <c r="F120" s="21">
        <f t="shared" si="28"/>
        <v>0</v>
      </c>
      <c r="G120" s="21">
        <v>255000</v>
      </c>
      <c r="H120" s="21">
        <v>150000</v>
      </c>
      <c r="I120" s="21"/>
      <c r="J120" s="21">
        <f>G120+H120-I120</f>
        <v>405000</v>
      </c>
    </row>
    <row r="121" spans="2:10" x14ac:dyDescent="0.25">
      <c r="B121" s="20" t="s">
        <v>40</v>
      </c>
      <c r="C121" s="19" t="s">
        <v>41</v>
      </c>
      <c r="D121" s="21">
        <v>157500</v>
      </c>
      <c r="E121" s="21">
        <v>157500</v>
      </c>
      <c r="F121" s="21">
        <f t="shared" si="28"/>
        <v>0</v>
      </c>
      <c r="G121" s="21">
        <v>157500</v>
      </c>
      <c r="H121" s="21"/>
      <c r="I121" s="21"/>
      <c r="J121" s="21">
        <f>G121+H121-I121</f>
        <v>157500</v>
      </c>
    </row>
    <row r="122" spans="2:10" x14ac:dyDescent="0.25">
      <c r="B122" s="18" t="s">
        <v>48</v>
      </c>
      <c r="C122" s="19" t="s">
        <v>49</v>
      </c>
      <c r="D122" s="5">
        <v>6044504</v>
      </c>
      <c r="E122" s="5">
        <v>6044504</v>
      </c>
      <c r="F122" s="5">
        <f t="shared" si="28"/>
        <v>0</v>
      </c>
      <c r="G122" s="5">
        <v>6044504</v>
      </c>
      <c r="H122" s="5">
        <f>H123+H124+H125+H126+H127+H128+H129+H130</f>
        <v>65000</v>
      </c>
      <c r="I122" s="5">
        <f t="shared" ref="I122" si="49">I123+I124+I125+I126+I127+I128+I129+I130</f>
        <v>1994000</v>
      </c>
      <c r="J122" s="5">
        <f>SUM(J123:J130)</f>
        <v>4115504</v>
      </c>
    </row>
    <row r="123" spans="2:10" x14ac:dyDescent="0.25">
      <c r="B123" s="20" t="s">
        <v>50</v>
      </c>
      <c r="C123" s="19" t="s">
        <v>51</v>
      </c>
      <c r="D123" s="21">
        <v>105000</v>
      </c>
      <c r="E123" s="21">
        <v>105000</v>
      </c>
      <c r="F123" s="21">
        <f t="shared" si="28"/>
        <v>0</v>
      </c>
      <c r="G123" s="21">
        <v>105000</v>
      </c>
      <c r="H123" s="21"/>
      <c r="I123" s="21"/>
      <c r="J123" s="21">
        <f t="shared" ref="J123:J130" si="50">G123+H123-I123</f>
        <v>105000</v>
      </c>
    </row>
    <row r="124" spans="2:10" x14ac:dyDescent="0.25">
      <c r="B124" s="20" t="s">
        <v>52</v>
      </c>
      <c r="C124" s="19" t="s">
        <v>53</v>
      </c>
      <c r="D124" s="21">
        <v>770950</v>
      </c>
      <c r="E124" s="21">
        <v>770950</v>
      </c>
      <c r="F124" s="21">
        <f t="shared" si="28"/>
        <v>0</v>
      </c>
      <c r="G124" s="21">
        <v>770950</v>
      </c>
      <c r="H124" s="21"/>
      <c r="I124" s="21"/>
      <c r="J124" s="21">
        <f t="shared" si="50"/>
        <v>770950</v>
      </c>
    </row>
    <row r="125" spans="2:10" x14ac:dyDescent="0.25">
      <c r="B125" s="20" t="s">
        <v>54</v>
      </c>
      <c r="C125" s="19" t="s">
        <v>55</v>
      </c>
      <c r="D125" s="21">
        <v>75000</v>
      </c>
      <c r="E125" s="21">
        <v>75000</v>
      </c>
      <c r="F125" s="21">
        <f t="shared" si="28"/>
        <v>0</v>
      </c>
      <c r="G125" s="21">
        <v>75000</v>
      </c>
      <c r="H125" s="21"/>
      <c r="I125" s="21"/>
      <c r="J125" s="21">
        <f t="shared" si="50"/>
        <v>75000</v>
      </c>
    </row>
    <row r="126" spans="2:10" x14ac:dyDescent="0.25">
      <c r="B126" s="20" t="s">
        <v>56</v>
      </c>
      <c r="C126" s="19" t="s">
        <v>57</v>
      </c>
      <c r="D126" s="21">
        <v>22500</v>
      </c>
      <c r="E126" s="21">
        <v>22500</v>
      </c>
      <c r="F126" s="21">
        <f t="shared" si="28"/>
        <v>0</v>
      </c>
      <c r="G126" s="21">
        <v>22500</v>
      </c>
      <c r="H126" s="21">
        <v>30000</v>
      </c>
      <c r="I126" s="21"/>
      <c r="J126" s="21">
        <f t="shared" si="50"/>
        <v>52500</v>
      </c>
    </row>
    <row r="127" spans="2:10" x14ac:dyDescent="0.25">
      <c r="B127" s="20" t="s">
        <v>58</v>
      </c>
      <c r="C127" s="19" t="s">
        <v>59</v>
      </c>
      <c r="D127" s="21">
        <v>480000</v>
      </c>
      <c r="E127" s="21">
        <v>480000</v>
      </c>
      <c r="F127" s="21">
        <f t="shared" si="28"/>
        <v>0</v>
      </c>
      <c r="G127" s="21">
        <v>480000</v>
      </c>
      <c r="H127" s="21"/>
      <c r="I127" s="21"/>
      <c r="J127" s="21">
        <f t="shared" si="50"/>
        <v>480000</v>
      </c>
    </row>
    <row r="128" spans="2:10" x14ac:dyDescent="0.25">
      <c r="B128" s="20" t="s">
        <v>62</v>
      </c>
      <c r="C128" s="19" t="s">
        <v>63</v>
      </c>
      <c r="D128" s="21">
        <v>327000</v>
      </c>
      <c r="E128" s="21">
        <v>327000</v>
      </c>
      <c r="F128" s="21">
        <f t="shared" si="28"/>
        <v>0</v>
      </c>
      <c r="G128" s="21">
        <v>327000</v>
      </c>
      <c r="H128" s="21"/>
      <c r="I128" s="21"/>
      <c r="J128" s="21">
        <f t="shared" si="50"/>
        <v>327000</v>
      </c>
    </row>
    <row r="129" spans="2:12" x14ac:dyDescent="0.25">
      <c r="B129" s="20" t="s">
        <v>64</v>
      </c>
      <c r="C129" s="19" t="s">
        <v>65</v>
      </c>
      <c r="D129" s="21">
        <v>4211554</v>
      </c>
      <c r="E129" s="21">
        <v>4211554</v>
      </c>
      <c r="F129" s="21">
        <f t="shared" si="28"/>
        <v>0</v>
      </c>
      <c r="G129" s="21">
        <v>4211554</v>
      </c>
      <c r="H129" s="21"/>
      <c r="I129" s="21">
        <v>1994000</v>
      </c>
      <c r="J129" s="21">
        <f t="shared" si="50"/>
        <v>2217554</v>
      </c>
    </row>
    <row r="130" spans="2:12" x14ac:dyDescent="0.25">
      <c r="B130" s="20" t="s">
        <v>66</v>
      </c>
      <c r="C130" s="19" t="s">
        <v>67</v>
      </c>
      <c r="D130" s="21">
        <v>52500</v>
      </c>
      <c r="E130" s="21">
        <v>52500</v>
      </c>
      <c r="F130" s="21">
        <f t="shared" si="28"/>
        <v>0</v>
      </c>
      <c r="G130" s="21">
        <v>52500</v>
      </c>
      <c r="H130" s="21">
        <v>35000</v>
      </c>
      <c r="I130" s="21"/>
      <c r="J130" s="21">
        <f t="shared" si="50"/>
        <v>87500</v>
      </c>
    </row>
    <row r="131" spans="2:12" x14ac:dyDescent="0.25">
      <c r="B131" s="18" t="s">
        <v>71</v>
      </c>
      <c r="C131" s="19" t="s">
        <v>72</v>
      </c>
      <c r="D131" s="5">
        <v>15000</v>
      </c>
      <c r="E131" s="5">
        <v>15000</v>
      </c>
      <c r="F131" s="5">
        <f t="shared" si="28"/>
        <v>0</v>
      </c>
      <c r="G131" s="5">
        <v>15000</v>
      </c>
      <c r="H131" s="5">
        <f>H133</f>
        <v>0</v>
      </c>
      <c r="I131" s="5">
        <f t="shared" ref="I131:J131" si="51">I133</f>
        <v>0</v>
      </c>
      <c r="J131" s="5">
        <f t="shared" si="51"/>
        <v>15000</v>
      </c>
    </row>
    <row r="132" spans="2:12" x14ac:dyDescent="0.25">
      <c r="B132" s="20" t="s">
        <v>75</v>
      </c>
      <c r="C132" s="19" t="s">
        <v>76</v>
      </c>
      <c r="D132" s="22">
        <v>0</v>
      </c>
      <c r="E132" s="22">
        <v>0</v>
      </c>
      <c r="F132" s="22">
        <f t="shared" si="28"/>
        <v>0</v>
      </c>
      <c r="G132" s="22">
        <v>0</v>
      </c>
      <c r="H132" s="22"/>
      <c r="I132" s="22"/>
      <c r="J132" s="21">
        <f>G132+H132-I132</f>
        <v>0</v>
      </c>
    </row>
    <row r="133" spans="2:12" x14ac:dyDescent="0.25">
      <c r="B133" s="20" t="s">
        <v>77</v>
      </c>
      <c r="C133" s="19" t="s">
        <v>78</v>
      </c>
      <c r="D133" s="21">
        <v>15000</v>
      </c>
      <c r="E133" s="21">
        <v>15000</v>
      </c>
      <c r="F133" s="21">
        <f t="shared" si="28"/>
        <v>0</v>
      </c>
      <c r="G133" s="21">
        <v>15000</v>
      </c>
      <c r="H133" s="21"/>
      <c r="I133" s="21"/>
      <c r="J133" s="21">
        <f>G133+H133-I133</f>
        <v>15000</v>
      </c>
    </row>
    <row r="134" spans="2:12" x14ac:dyDescent="0.25">
      <c r="B134" s="18" t="s">
        <v>100</v>
      </c>
      <c r="C134" s="19" t="s">
        <v>101</v>
      </c>
      <c r="D134" s="5">
        <v>464300</v>
      </c>
      <c r="E134" s="5">
        <v>464300</v>
      </c>
      <c r="F134" s="5">
        <f t="shared" si="28"/>
        <v>0</v>
      </c>
      <c r="G134" s="5">
        <v>464300</v>
      </c>
      <c r="H134" s="5">
        <f>H135+H136+H137</f>
        <v>0</v>
      </c>
      <c r="I134" s="5">
        <f t="shared" ref="I134:J134" si="52">I135+I136+I137</f>
        <v>0</v>
      </c>
      <c r="J134" s="5">
        <f t="shared" si="52"/>
        <v>464300</v>
      </c>
    </row>
    <row r="135" spans="2:12" x14ac:dyDescent="0.25">
      <c r="B135" s="20" t="s">
        <v>102</v>
      </c>
      <c r="C135" s="19" t="s">
        <v>103</v>
      </c>
      <c r="D135" s="21">
        <v>425000</v>
      </c>
      <c r="E135" s="21">
        <v>425000</v>
      </c>
      <c r="F135" s="21">
        <f t="shared" si="28"/>
        <v>0</v>
      </c>
      <c r="G135" s="21">
        <v>425000</v>
      </c>
      <c r="H135" s="21"/>
      <c r="I135" s="21"/>
      <c r="J135" s="21">
        <f>G135+H135-I135</f>
        <v>425000</v>
      </c>
    </row>
    <row r="136" spans="2:12" x14ac:dyDescent="0.25">
      <c r="B136" s="20" t="s">
        <v>104</v>
      </c>
      <c r="C136" s="19" t="s">
        <v>105</v>
      </c>
      <c r="D136" s="21">
        <v>1800</v>
      </c>
      <c r="E136" s="21">
        <v>1800</v>
      </c>
      <c r="F136" s="21">
        <f t="shared" si="28"/>
        <v>0</v>
      </c>
      <c r="G136" s="21">
        <v>1800</v>
      </c>
      <c r="H136" s="21"/>
      <c r="I136" s="21"/>
      <c r="J136" s="21">
        <f>G136+H136-I136</f>
        <v>1800</v>
      </c>
    </row>
    <row r="137" spans="2:12" x14ac:dyDescent="0.25">
      <c r="B137" s="20" t="s">
        <v>108</v>
      </c>
      <c r="C137" s="19" t="s">
        <v>109</v>
      </c>
      <c r="D137" s="21">
        <v>37500</v>
      </c>
      <c r="E137" s="21">
        <v>37500</v>
      </c>
      <c r="F137" s="21">
        <f t="shared" si="28"/>
        <v>0</v>
      </c>
      <c r="G137" s="21">
        <v>37500</v>
      </c>
      <c r="H137" s="21"/>
      <c r="I137" s="21"/>
      <c r="J137" s="21">
        <f>G137+H137-I137</f>
        <v>37500</v>
      </c>
    </row>
    <row r="138" spans="2:12" x14ac:dyDescent="0.25">
      <c r="B138" s="18" t="s">
        <v>110</v>
      </c>
      <c r="C138" s="19" t="s">
        <v>111</v>
      </c>
      <c r="D138" s="5">
        <v>480000</v>
      </c>
      <c r="E138" s="5">
        <v>480000</v>
      </c>
      <c r="F138" s="5">
        <f t="shared" si="28"/>
        <v>0</v>
      </c>
      <c r="G138" s="5">
        <v>480000</v>
      </c>
      <c r="H138" s="5">
        <f>H139</f>
        <v>38110</v>
      </c>
      <c r="I138" s="5">
        <f t="shared" ref="I138:J138" si="53">I139</f>
        <v>0</v>
      </c>
      <c r="J138" s="5">
        <f t="shared" si="53"/>
        <v>518110</v>
      </c>
    </row>
    <row r="139" spans="2:12" x14ac:dyDescent="0.25">
      <c r="B139" s="20" t="s">
        <v>112</v>
      </c>
      <c r="C139" s="19" t="s">
        <v>113</v>
      </c>
      <c r="D139" s="21">
        <v>480000</v>
      </c>
      <c r="E139" s="21">
        <v>480000</v>
      </c>
      <c r="F139" s="21">
        <f t="shared" si="28"/>
        <v>0</v>
      </c>
      <c r="G139" s="21">
        <v>480000</v>
      </c>
      <c r="H139" s="21">
        <v>38110</v>
      </c>
      <c r="I139" s="21"/>
      <c r="J139" s="21">
        <f>G139+H139-I139</f>
        <v>518110</v>
      </c>
    </row>
    <row r="140" spans="2:12" x14ac:dyDescent="0.25">
      <c r="B140" s="15" t="s">
        <v>131</v>
      </c>
      <c r="C140" s="16" t="s">
        <v>132</v>
      </c>
      <c r="D140" s="17">
        <v>74100060</v>
      </c>
      <c r="E140" s="17">
        <v>74100060</v>
      </c>
      <c r="F140" s="17">
        <f t="shared" si="28"/>
        <v>0</v>
      </c>
      <c r="G140" s="17">
        <v>74100060</v>
      </c>
      <c r="H140" s="17">
        <f>H141+H144+H146+H149+H153+H156+H165+H168+H172</f>
        <v>1435907</v>
      </c>
      <c r="I140" s="17">
        <f t="shared" ref="I140:J140" si="54">I141+I144+I146+I149+I153+I156+I165+I168+I172</f>
        <v>17780892</v>
      </c>
      <c r="J140" s="17">
        <f t="shared" si="54"/>
        <v>57755075</v>
      </c>
    </row>
    <row r="141" spans="2:12" x14ac:dyDescent="0.25">
      <c r="B141" s="18" t="s">
        <v>11</v>
      </c>
      <c r="C141" s="19" t="s">
        <v>12</v>
      </c>
      <c r="D141" s="5">
        <v>25840000</v>
      </c>
      <c r="E141" s="5">
        <v>25840000</v>
      </c>
      <c r="F141" s="5">
        <f t="shared" ref="F141:F205" si="55">G141-E141</f>
        <v>0</v>
      </c>
      <c r="G141" s="5">
        <v>25840000</v>
      </c>
      <c r="H141" s="5">
        <f>H142+H143</f>
        <v>0</v>
      </c>
      <c r="I141" s="5">
        <f t="shared" ref="I141:J141" si="56">I142+I143</f>
        <v>5360000</v>
      </c>
      <c r="J141" s="5">
        <f t="shared" si="56"/>
        <v>20480000</v>
      </c>
      <c r="L141" s="23"/>
    </row>
    <row r="142" spans="2:12" x14ac:dyDescent="0.25">
      <c r="B142" s="20" t="s">
        <v>13</v>
      </c>
      <c r="C142" s="19" t="s">
        <v>14</v>
      </c>
      <c r="D142" s="21">
        <v>25500000</v>
      </c>
      <c r="E142" s="21">
        <v>25500000</v>
      </c>
      <c r="F142" s="21">
        <f t="shared" si="55"/>
        <v>0</v>
      </c>
      <c r="G142" s="21">
        <v>25500000</v>
      </c>
      <c r="H142" s="21"/>
      <c r="I142" s="21">
        <v>5360000</v>
      </c>
      <c r="J142" s="21">
        <f>G142+H142-I142</f>
        <v>20140000</v>
      </c>
    </row>
    <row r="143" spans="2:12" x14ac:dyDescent="0.25">
      <c r="B143" s="20" t="s">
        <v>15</v>
      </c>
      <c r="C143" s="19" t="s">
        <v>16</v>
      </c>
      <c r="D143" s="21">
        <v>340000</v>
      </c>
      <c r="E143" s="21">
        <v>340000</v>
      </c>
      <c r="F143" s="21">
        <f t="shared" si="55"/>
        <v>0</v>
      </c>
      <c r="G143" s="21">
        <v>340000</v>
      </c>
      <c r="H143" s="21"/>
      <c r="I143" s="21"/>
      <c r="J143" s="21">
        <f>G143+H143-I143</f>
        <v>340000</v>
      </c>
    </row>
    <row r="144" spans="2:12" x14ac:dyDescent="0.25">
      <c r="B144" s="18" t="s">
        <v>17</v>
      </c>
      <c r="C144" s="19" t="s">
        <v>18</v>
      </c>
      <c r="D144" s="5">
        <v>187000</v>
      </c>
      <c r="E144" s="5">
        <v>187000</v>
      </c>
      <c r="F144" s="5">
        <f t="shared" si="55"/>
        <v>0</v>
      </c>
      <c r="G144" s="5">
        <v>187000</v>
      </c>
      <c r="H144" s="5">
        <f>H145</f>
        <v>0</v>
      </c>
      <c r="I144" s="5">
        <f t="shared" ref="I144:J144" si="57">I145</f>
        <v>0</v>
      </c>
      <c r="J144" s="5">
        <f t="shared" si="57"/>
        <v>187000</v>
      </c>
    </row>
    <row r="145" spans="2:10" x14ac:dyDescent="0.25">
      <c r="B145" s="20" t="s">
        <v>19</v>
      </c>
      <c r="C145" s="19" t="s">
        <v>18</v>
      </c>
      <c r="D145" s="21">
        <v>187000</v>
      </c>
      <c r="E145" s="21">
        <v>187000</v>
      </c>
      <c r="F145" s="21">
        <f t="shared" si="55"/>
        <v>0</v>
      </c>
      <c r="G145" s="21">
        <v>187000</v>
      </c>
      <c r="H145" s="21"/>
      <c r="I145" s="21"/>
      <c r="J145" s="21">
        <f>G145+H145-I145</f>
        <v>187000</v>
      </c>
    </row>
    <row r="146" spans="2:10" x14ac:dyDescent="0.25">
      <c r="B146" s="18" t="s">
        <v>20</v>
      </c>
      <c r="C146" s="19" t="s">
        <v>21</v>
      </c>
      <c r="D146" s="5">
        <v>4445200</v>
      </c>
      <c r="E146" s="5">
        <v>4445200</v>
      </c>
      <c r="F146" s="5">
        <f t="shared" si="55"/>
        <v>0</v>
      </c>
      <c r="G146" s="5">
        <v>4445200</v>
      </c>
      <c r="H146" s="5">
        <f>H147+H148</f>
        <v>0</v>
      </c>
      <c r="I146" s="5">
        <f t="shared" ref="I146:J146" si="58">I147+I148</f>
        <v>1047892</v>
      </c>
      <c r="J146" s="5">
        <f t="shared" si="58"/>
        <v>3397308</v>
      </c>
    </row>
    <row r="147" spans="2:10" x14ac:dyDescent="0.25">
      <c r="B147" s="20" t="s">
        <v>22</v>
      </c>
      <c r="C147" s="19" t="s">
        <v>23</v>
      </c>
      <c r="D147" s="21">
        <v>4005200</v>
      </c>
      <c r="E147" s="21">
        <v>4005200</v>
      </c>
      <c r="F147" s="21">
        <f t="shared" si="55"/>
        <v>0</v>
      </c>
      <c r="G147" s="21">
        <v>4005200</v>
      </c>
      <c r="H147" s="21"/>
      <c r="I147" s="21">
        <v>630000</v>
      </c>
      <c r="J147" s="21">
        <f>G147+H147-I147</f>
        <v>3375200</v>
      </c>
    </row>
    <row r="148" spans="2:10" x14ac:dyDescent="0.25">
      <c r="B148" s="20" t="s">
        <v>24</v>
      </c>
      <c r="C148" s="19" t="s">
        <v>25</v>
      </c>
      <c r="D148" s="21">
        <v>440000</v>
      </c>
      <c r="E148" s="21">
        <v>440000</v>
      </c>
      <c r="F148" s="21">
        <f t="shared" si="55"/>
        <v>0</v>
      </c>
      <c r="G148" s="21">
        <v>440000</v>
      </c>
      <c r="H148" s="21"/>
      <c r="I148" s="21">
        <v>417892</v>
      </c>
      <c r="J148" s="21">
        <f>G148+H148-I148</f>
        <v>22108</v>
      </c>
    </row>
    <row r="149" spans="2:10" x14ac:dyDescent="0.25">
      <c r="B149" s="18" t="s">
        <v>26</v>
      </c>
      <c r="C149" s="19" t="s">
        <v>27</v>
      </c>
      <c r="D149" s="5">
        <v>1606500</v>
      </c>
      <c r="E149" s="5">
        <v>1606500</v>
      </c>
      <c r="F149" s="5">
        <f t="shared" si="55"/>
        <v>0</v>
      </c>
      <c r="G149" s="5">
        <v>1606500</v>
      </c>
      <c r="H149" s="5">
        <f>H150+H151+H152</f>
        <v>0</v>
      </c>
      <c r="I149" s="5">
        <f t="shared" ref="I149:J149" si="59">I150+I151+I152</f>
        <v>0</v>
      </c>
      <c r="J149" s="5">
        <f t="shared" si="59"/>
        <v>1606500</v>
      </c>
    </row>
    <row r="150" spans="2:10" x14ac:dyDescent="0.25">
      <c r="B150" s="20" t="s">
        <v>28</v>
      </c>
      <c r="C150" s="19" t="s">
        <v>29</v>
      </c>
      <c r="D150" s="21">
        <v>595000</v>
      </c>
      <c r="E150" s="21">
        <v>595000</v>
      </c>
      <c r="F150" s="21">
        <f t="shared" si="55"/>
        <v>0</v>
      </c>
      <c r="G150" s="21">
        <v>595000</v>
      </c>
      <c r="H150" s="21"/>
      <c r="I150" s="21"/>
      <c r="J150" s="21">
        <f>G150+H150-I150</f>
        <v>595000</v>
      </c>
    </row>
    <row r="151" spans="2:10" x14ac:dyDescent="0.25">
      <c r="B151" s="20" t="s">
        <v>30</v>
      </c>
      <c r="C151" s="19" t="s">
        <v>31</v>
      </c>
      <c r="D151" s="21">
        <v>714000</v>
      </c>
      <c r="E151" s="21">
        <v>714000</v>
      </c>
      <c r="F151" s="21">
        <f t="shared" si="55"/>
        <v>0</v>
      </c>
      <c r="G151" s="21">
        <v>714000</v>
      </c>
      <c r="H151" s="21"/>
      <c r="I151" s="21"/>
      <c r="J151" s="21">
        <f>G151+H151-I151</f>
        <v>714000</v>
      </c>
    </row>
    <row r="152" spans="2:10" x14ac:dyDescent="0.25">
      <c r="B152" s="20" t="s">
        <v>32</v>
      </c>
      <c r="C152" s="19" t="s">
        <v>33</v>
      </c>
      <c r="D152" s="21">
        <v>297500</v>
      </c>
      <c r="E152" s="21">
        <v>297500</v>
      </c>
      <c r="F152" s="21">
        <f t="shared" si="55"/>
        <v>0</v>
      </c>
      <c r="G152" s="21">
        <v>297500</v>
      </c>
      <c r="H152" s="21"/>
      <c r="I152" s="21"/>
      <c r="J152" s="21">
        <f>G152+H152-I152</f>
        <v>297500</v>
      </c>
    </row>
    <row r="153" spans="2:10" x14ac:dyDescent="0.25">
      <c r="B153" s="18" t="s">
        <v>36</v>
      </c>
      <c r="C153" s="19" t="s">
        <v>37</v>
      </c>
      <c r="D153" s="5">
        <v>2337500</v>
      </c>
      <c r="E153" s="5">
        <v>2337500</v>
      </c>
      <c r="F153" s="5">
        <f t="shared" si="55"/>
        <v>0</v>
      </c>
      <c r="G153" s="5">
        <v>2337500</v>
      </c>
      <c r="H153" s="5">
        <f>H154+H155</f>
        <v>850000</v>
      </c>
      <c r="I153" s="5">
        <f t="shared" ref="I153:J153" si="60">I154+I155</f>
        <v>0</v>
      </c>
      <c r="J153" s="5">
        <f t="shared" si="60"/>
        <v>3187500</v>
      </c>
    </row>
    <row r="154" spans="2:10" x14ac:dyDescent="0.25">
      <c r="B154" s="20" t="s">
        <v>38</v>
      </c>
      <c r="C154" s="19" t="s">
        <v>39</v>
      </c>
      <c r="D154" s="21">
        <v>1445000</v>
      </c>
      <c r="E154" s="21">
        <v>1445000</v>
      </c>
      <c r="F154" s="21">
        <f t="shared" si="55"/>
        <v>0</v>
      </c>
      <c r="G154" s="21">
        <v>1445000</v>
      </c>
      <c r="H154" s="21">
        <v>850000</v>
      </c>
      <c r="I154" s="21"/>
      <c r="J154" s="21">
        <f>G154+H154-I154</f>
        <v>2295000</v>
      </c>
    </row>
    <row r="155" spans="2:10" x14ac:dyDescent="0.25">
      <c r="B155" s="20" t="s">
        <v>40</v>
      </c>
      <c r="C155" s="19" t="s">
        <v>41</v>
      </c>
      <c r="D155" s="21">
        <v>892500</v>
      </c>
      <c r="E155" s="21">
        <v>892500</v>
      </c>
      <c r="F155" s="21">
        <f t="shared" si="55"/>
        <v>0</v>
      </c>
      <c r="G155" s="21">
        <v>892500</v>
      </c>
      <c r="H155" s="21"/>
      <c r="I155" s="21"/>
      <c r="J155" s="21">
        <f>G155+H155-I155</f>
        <v>892500</v>
      </c>
    </row>
    <row r="156" spans="2:10" x14ac:dyDescent="0.25">
      <c r="B156" s="18" t="s">
        <v>48</v>
      </c>
      <c r="C156" s="19" t="s">
        <v>49</v>
      </c>
      <c r="D156" s="5">
        <v>34252160</v>
      </c>
      <c r="E156" s="5">
        <v>34252160</v>
      </c>
      <c r="F156" s="5">
        <f t="shared" si="55"/>
        <v>0</v>
      </c>
      <c r="G156" s="5">
        <v>34252160</v>
      </c>
      <c r="H156" s="5">
        <f>H157+H158+H159+H160+H161+H162+H163+H164</f>
        <v>370000</v>
      </c>
      <c r="I156" s="5">
        <f t="shared" ref="I156" si="61">I157+I158+I159+I160+I161+I162+I163+I164</f>
        <v>11373000</v>
      </c>
      <c r="J156" s="5">
        <f>SUM(J157:J164)</f>
        <v>23249160</v>
      </c>
    </row>
    <row r="157" spans="2:10" x14ac:dyDescent="0.25">
      <c r="B157" s="20" t="s">
        <v>50</v>
      </c>
      <c r="C157" s="19" t="s">
        <v>51</v>
      </c>
      <c r="D157" s="21">
        <v>595000</v>
      </c>
      <c r="E157" s="21">
        <v>595000</v>
      </c>
      <c r="F157" s="21">
        <f t="shared" si="55"/>
        <v>0</v>
      </c>
      <c r="G157" s="21">
        <v>595000</v>
      </c>
      <c r="H157" s="21"/>
      <c r="I157" s="21"/>
      <c r="J157" s="21">
        <f t="shared" ref="J157:J164" si="62">G157+H157-I157</f>
        <v>595000</v>
      </c>
    </row>
    <row r="158" spans="2:10" x14ac:dyDescent="0.25">
      <c r="B158" s="20" t="s">
        <v>52</v>
      </c>
      <c r="C158" s="19" t="s">
        <v>53</v>
      </c>
      <c r="D158" s="21">
        <v>4368700</v>
      </c>
      <c r="E158" s="21">
        <v>4368700</v>
      </c>
      <c r="F158" s="21">
        <f t="shared" si="55"/>
        <v>0</v>
      </c>
      <c r="G158" s="21">
        <v>4368700</v>
      </c>
      <c r="H158" s="21"/>
      <c r="I158" s="21"/>
      <c r="J158" s="21">
        <f t="shared" si="62"/>
        <v>4368700</v>
      </c>
    </row>
    <row r="159" spans="2:10" x14ac:dyDescent="0.25">
      <c r="B159" s="20" t="s">
        <v>54</v>
      </c>
      <c r="C159" s="19" t="s">
        <v>55</v>
      </c>
      <c r="D159" s="21">
        <v>425000</v>
      </c>
      <c r="E159" s="21">
        <v>425000</v>
      </c>
      <c r="F159" s="21">
        <f t="shared" si="55"/>
        <v>0</v>
      </c>
      <c r="G159" s="21">
        <v>425000</v>
      </c>
      <c r="H159" s="21"/>
      <c r="I159" s="21"/>
      <c r="J159" s="21">
        <f t="shared" si="62"/>
        <v>425000</v>
      </c>
    </row>
    <row r="160" spans="2:10" x14ac:dyDescent="0.25">
      <c r="B160" s="20" t="s">
        <v>56</v>
      </c>
      <c r="C160" s="19" t="s">
        <v>57</v>
      </c>
      <c r="D160" s="21">
        <v>127500</v>
      </c>
      <c r="E160" s="21">
        <v>127500</v>
      </c>
      <c r="F160" s="21">
        <f t="shared" si="55"/>
        <v>0</v>
      </c>
      <c r="G160" s="21">
        <v>127500</v>
      </c>
      <c r="H160" s="21">
        <v>170000</v>
      </c>
      <c r="I160" s="21"/>
      <c r="J160" s="21">
        <f t="shared" si="62"/>
        <v>297500</v>
      </c>
    </row>
    <row r="161" spans="2:13" x14ac:dyDescent="0.25">
      <c r="B161" s="20" t="s">
        <v>58</v>
      </c>
      <c r="C161" s="19" t="s">
        <v>59</v>
      </c>
      <c r="D161" s="21">
        <v>2720000</v>
      </c>
      <c r="E161" s="21">
        <v>2720000</v>
      </c>
      <c r="F161" s="21">
        <f t="shared" si="55"/>
        <v>0</v>
      </c>
      <c r="G161" s="21">
        <v>2720000</v>
      </c>
      <c r="H161" s="21"/>
      <c r="I161" s="21"/>
      <c r="J161" s="21">
        <f t="shared" si="62"/>
        <v>2720000</v>
      </c>
    </row>
    <row r="162" spans="2:13" x14ac:dyDescent="0.25">
      <c r="B162" s="20" t="s">
        <v>62</v>
      </c>
      <c r="C162" s="19" t="s">
        <v>63</v>
      </c>
      <c r="D162" s="21">
        <v>1853000</v>
      </c>
      <c r="E162" s="21">
        <v>1853000</v>
      </c>
      <c r="F162" s="21">
        <f t="shared" si="55"/>
        <v>0</v>
      </c>
      <c r="G162" s="21">
        <v>1853000</v>
      </c>
      <c r="H162" s="21"/>
      <c r="I162" s="21"/>
      <c r="J162" s="21">
        <f t="shared" si="62"/>
        <v>1853000</v>
      </c>
    </row>
    <row r="163" spans="2:13" x14ac:dyDescent="0.25">
      <c r="B163" s="20" t="s">
        <v>64</v>
      </c>
      <c r="C163" s="19" t="s">
        <v>65</v>
      </c>
      <c r="D163" s="21">
        <v>23865460</v>
      </c>
      <c r="E163" s="21">
        <v>23865460</v>
      </c>
      <c r="F163" s="21">
        <f t="shared" si="55"/>
        <v>0</v>
      </c>
      <c r="G163" s="21">
        <v>23865460</v>
      </c>
      <c r="H163" s="21"/>
      <c r="I163" s="21">
        <v>11373000</v>
      </c>
      <c r="J163" s="21">
        <f t="shared" si="62"/>
        <v>12492460</v>
      </c>
    </row>
    <row r="164" spans="2:13" x14ac:dyDescent="0.25">
      <c r="B164" s="20" t="s">
        <v>66</v>
      </c>
      <c r="C164" s="19" t="s">
        <v>67</v>
      </c>
      <c r="D164" s="21">
        <v>297500</v>
      </c>
      <c r="E164" s="21">
        <v>297500</v>
      </c>
      <c r="F164" s="21">
        <f t="shared" si="55"/>
        <v>0</v>
      </c>
      <c r="G164" s="21">
        <v>297500</v>
      </c>
      <c r="H164" s="21">
        <v>200000</v>
      </c>
      <c r="I164" s="21"/>
      <c r="J164" s="21">
        <f t="shared" si="62"/>
        <v>497500</v>
      </c>
    </row>
    <row r="165" spans="2:13" x14ac:dyDescent="0.25">
      <c r="B165" s="18" t="s">
        <v>71</v>
      </c>
      <c r="C165" s="19" t="s">
        <v>72</v>
      </c>
      <c r="D165" s="5">
        <v>85000</v>
      </c>
      <c r="E165" s="5">
        <v>85000</v>
      </c>
      <c r="F165" s="5">
        <f t="shared" si="55"/>
        <v>0</v>
      </c>
      <c r="G165" s="5">
        <v>85000</v>
      </c>
      <c r="H165" s="5">
        <f>H167</f>
        <v>0</v>
      </c>
      <c r="I165" s="5">
        <f t="shared" ref="I165:J165" si="63">I167</f>
        <v>0</v>
      </c>
      <c r="J165" s="5">
        <f t="shared" si="63"/>
        <v>85000</v>
      </c>
    </row>
    <row r="166" spans="2:13" x14ac:dyDescent="0.25">
      <c r="B166" s="20" t="s">
        <v>75</v>
      </c>
      <c r="C166" s="19" t="s">
        <v>76</v>
      </c>
      <c r="D166" s="22">
        <v>0</v>
      </c>
      <c r="E166" s="22">
        <v>0</v>
      </c>
      <c r="F166" s="22">
        <f t="shared" si="55"/>
        <v>0</v>
      </c>
      <c r="G166" s="22">
        <v>0</v>
      </c>
      <c r="H166" s="22"/>
      <c r="I166" s="22"/>
      <c r="J166" s="21">
        <f>G166+H166-I166</f>
        <v>0</v>
      </c>
    </row>
    <row r="167" spans="2:13" x14ac:dyDescent="0.25">
      <c r="B167" s="20" t="s">
        <v>77</v>
      </c>
      <c r="C167" s="19" t="s">
        <v>78</v>
      </c>
      <c r="D167" s="21">
        <v>85000</v>
      </c>
      <c r="E167" s="21">
        <v>85000</v>
      </c>
      <c r="F167" s="21">
        <f t="shared" si="55"/>
        <v>0</v>
      </c>
      <c r="G167" s="21">
        <v>85000</v>
      </c>
      <c r="H167" s="21"/>
      <c r="I167" s="21"/>
      <c r="J167" s="21">
        <f>G167+H167-I167</f>
        <v>85000</v>
      </c>
    </row>
    <row r="168" spans="2:13" x14ac:dyDescent="0.25">
      <c r="B168" s="18" t="s">
        <v>100</v>
      </c>
      <c r="C168" s="19" t="s">
        <v>101</v>
      </c>
      <c r="D168" s="5">
        <v>2626700</v>
      </c>
      <c r="E168" s="5">
        <v>2626700</v>
      </c>
      <c r="F168" s="5">
        <f t="shared" si="55"/>
        <v>0</v>
      </c>
      <c r="G168" s="5">
        <v>2626700</v>
      </c>
      <c r="H168" s="5">
        <f>H169+H170+H171</f>
        <v>0</v>
      </c>
      <c r="I168" s="5">
        <f t="shared" ref="I168:J168" si="64">I169+I170+I171</f>
        <v>0</v>
      </c>
      <c r="J168" s="5">
        <f t="shared" si="64"/>
        <v>2626700</v>
      </c>
    </row>
    <row r="169" spans="2:13" x14ac:dyDescent="0.25">
      <c r="B169" s="20" t="s">
        <v>102</v>
      </c>
      <c r="C169" s="19" t="s">
        <v>103</v>
      </c>
      <c r="D169" s="21">
        <v>2404000</v>
      </c>
      <c r="E169" s="21">
        <v>2404000</v>
      </c>
      <c r="F169" s="21">
        <f t="shared" si="55"/>
        <v>0</v>
      </c>
      <c r="G169" s="21">
        <v>2404000</v>
      </c>
      <c r="H169" s="21"/>
      <c r="I169" s="21"/>
      <c r="J169" s="21">
        <f>G169+H169-I169</f>
        <v>2404000</v>
      </c>
    </row>
    <row r="170" spans="2:13" x14ac:dyDescent="0.25">
      <c r="B170" s="20" t="s">
        <v>104</v>
      </c>
      <c r="C170" s="19" t="s">
        <v>105</v>
      </c>
      <c r="D170" s="21">
        <v>10200</v>
      </c>
      <c r="E170" s="21">
        <v>10200</v>
      </c>
      <c r="F170" s="21">
        <f t="shared" si="55"/>
        <v>0</v>
      </c>
      <c r="G170" s="21">
        <v>10200</v>
      </c>
      <c r="H170" s="21"/>
      <c r="I170" s="21"/>
      <c r="J170" s="21">
        <f>G170+H170-I170</f>
        <v>10200</v>
      </c>
    </row>
    <row r="171" spans="2:13" x14ac:dyDescent="0.25">
      <c r="B171" s="20" t="s">
        <v>108</v>
      </c>
      <c r="C171" s="19" t="s">
        <v>109</v>
      </c>
      <c r="D171" s="21">
        <v>212500</v>
      </c>
      <c r="E171" s="21">
        <v>212500</v>
      </c>
      <c r="F171" s="21">
        <f t="shared" si="55"/>
        <v>0</v>
      </c>
      <c r="G171" s="21">
        <v>212500</v>
      </c>
      <c r="H171" s="21"/>
      <c r="I171" s="21"/>
      <c r="J171" s="21">
        <f>G171+H171-I171</f>
        <v>212500</v>
      </c>
    </row>
    <row r="172" spans="2:13" x14ac:dyDescent="0.25">
      <c r="B172" s="18" t="s">
        <v>110</v>
      </c>
      <c r="C172" s="19" t="s">
        <v>111</v>
      </c>
      <c r="D172" s="5">
        <v>2720000</v>
      </c>
      <c r="E172" s="5">
        <v>2720000</v>
      </c>
      <c r="F172" s="5">
        <f t="shared" si="55"/>
        <v>0</v>
      </c>
      <c r="G172" s="5">
        <v>2720000</v>
      </c>
      <c r="H172" s="5">
        <f>H173</f>
        <v>215907</v>
      </c>
      <c r="I172" s="5">
        <f t="shared" ref="I172:J172" si="65">I173</f>
        <v>0</v>
      </c>
      <c r="J172" s="5">
        <f t="shared" si="65"/>
        <v>2935907</v>
      </c>
    </row>
    <row r="173" spans="2:13" x14ac:dyDescent="0.25">
      <c r="B173" s="20" t="s">
        <v>112</v>
      </c>
      <c r="C173" s="19" t="s">
        <v>113</v>
      </c>
      <c r="D173" s="21">
        <v>2720000</v>
      </c>
      <c r="E173" s="21">
        <v>2720000</v>
      </c>
      <c r="F173" s="21">
        <f t="shared" si="55"/>
        <v>0</v>
      </c>
      <c r="G173" s="21">
        <v>2720000</v>
      </c>
      <c r="H173" s="21">
        <v>215907</v>
      </c>
      <c r="I173" s="21"/>
      <c r="J173" s="21">
        <f>G173+H173-I173</f>
        <v>2935907</v>
      </c>
    </row>
    <row r="174" spans="2:13" x14ac:dyDescent="0.25">
      <c r="B174" s="9" t="s">
        <v>133</v>
      </c>
      <c r="C174" s="10" t="s">
        <v>134</v>
      </c>
      <c r="D174" s="11">
        <v>2194183</v>
      </c>
      <c r="E174" s="11">
        <v>2194183</v>
      </c>
      <c r="F174" s="11">
        <f t="shared" si="55"/>
        <v>0</v>
      </c>
      <c r="G174" s="11">
        <v>2194183</v>
      </c>
      <c r="H174" s="11">
        <f>H175</f>
        <v>50000</v>
      </c>
      <c r="I174" s="11">
        <f t="shared" ref="I174:J174" si="66">I175</f>
        <v>1274204</v>
      </c>
      <c r="J174" s="11">
        <f t="shared" si="66"/>
        <v>969979</v>
      </c>
    </row>
    <row r="175" spans="2:13" x14ac:dyDescent="0.25">
      <c r="B175" s="12" t="s">
        <v>150</v>
      </c>
      <c r="C175" s="13" t="s">
        <v>151</v>
      </c>
      <c r="D175" s="14">
        <v>2194183</v>
      </c>
      <c r="E175" s="14">
        <v>2194183</v>
      </c>
      <c r="F175" s="14">
        <f t="shared" si="55"/>
        <v>0</v>
      </c>
      <c r="G175" s="14">
        <v>2194183</v>
      </c>
      <c r="H175" s="14">
        <f>H176+H191</f>
        <v>50000</v>
      </c>
      <c r="I175" s="14">
        <f t="shared" ref="I175:J175" si="67">I176+I191</f>
        <v>1274204</v>
      </c>
      <c r="J175" s="14">
        <f t="shared" si="67"/>
        <v>969979</v>
      </c>
      <c r="M175" s="23"/>
    </row>
    <row r="176" spans="2:13" x14ac:dyDescent="0.25">
      <c r="B176" s="15" t="s">
        <v>127</v>
      </c>
      <c r="C176" s="16" t="s">
        <v>128</v>
      </c>
      <c r="D176" s="17">
        <v>590989</v>
      </c>
      <c r="E176" s="17">
        <v>590989</v>
      </c>
      <c r="F176" s="17">
        <f t="shared" si="55"/>
        <v>0</v>
      </c>
      <c r="G176" s="17">
        <v>590989</v>
      </c>
      <c r="H176" s="17">
        <f>H177+H179+H182+H185+H189</f>
        <v>0</v>
      </c>
      <c r="I176" s="17">
        <f t="shared" ref="I176:J176" si="68">I177+I179+I182+I185+I189</f>
        <v>344879</v>
      </c>
      <c r="J176" s="17">
        <f t="shared" si="68"/>
        <v>246110</v>
      </c>
    </row>
    <row r="177" spans="2:12" x14ac:dyDescent="0.25">
      <c r="B177" s="18" t="s">
        <v>11</v>
      </c>
      <c r="C177" s="19" t="s">
        <v>12</v>
      </c>
      <c r="D177" s="5">
        <v>412000</v>
      </c>
      <c r="E177" s="5">
        <v>412000</v>
      </c>
      <c r="F177" s="5">
        <f t="shared" si="55"/>
        <v>0</v>
      </c>
      <c r="G177" s="5">
        <v>412000</v>
      </c>
      <c r="H177" s="5">
        <f>H178</f>
        <v>0</v>
      </c>
      <c r="I177" s="5">
        <f t="shared" ref="I177:J177" si="69">I178</f>
        <v>232000</v>
      </c>
      <c r="J177" s="5">
        <f t="shared" si="69"/>
        <v>180000</v>
      </c>
      <c r="L177" s="23"/>
    </row>
    <row r="178" spans="2:12" x14ac:dyDescent="0.25">
      <c r="B178" s="20" t="s">
        <v>13</v>
      </c>
      <c r="C178" s="19" t="s">
        <v>14</v>
      </c>
      <c r="D178" s="21">
        <v>412000</v>
      </c>
      <c r="E178" s="21">
        <v>412000</v>
      </c>
      <c r="F178" s="21">
        <f t="shared" si="55"/>
        <v>0</v>
      </c>
      <c r="G178" s="21">
        <v>412000</v>
      </c>
      <c r="H178" s="21"/>
      <c r="I178" s="21">
        <v>232000</v>
      </c>
      <c r="J178" s="21">
        <f>G178+H178-I178</f>
        <v>180000</v>
      </c>
      <c r="L178" s="23"/>
    </row>
    <row r="179" spans="2:12" x14ac:dyDescent="0.25">
      <c r="B179" s="18" t="s">
        <v>20</v>
      </c>
      <c r="C179" s="19" t="s">
        <v>21</v>
      </c>
      <c r="D179" s="5">
        <v>70864</v>
      </c>
      <c r="E179" s="5">
        <v>70864</v>
      </c>
      <c r="F179" s="5">
        <f t="shared" si="55"/>
        <v>0</v>
      </c>
      <c r="G179" s="5">
        <v>70864</v>
      </c>
      <c r="H179" s="5">
        <f>H180+H181</f>
        <v>0</v>
      </c>
      <c r="I179" s="5">
        <f t="shared" ref="I179:J179" si="70">I180+I181</f>
        <v>37004</v>
      </c>
      <c r="J179" s="5">
        <f t="shared" si="70"/>
        <v>33860</v>
      </c>
    </row>
    <row r="180" spans="2:12" x14ac:dyDescent="0.25">
      <c r="B180" s="20" t="s">
        <v>22</v>
      </c>
      <c r="C180" s="19" t="s">
        <v>23</v>
      </c>
      <c r="D180" s="21">
        <v>63860</v>
      </c>
      <c r="E180" s="21">
        <v>63860</v>
      </c>
      <c r="F180" s="21">
        <f t="shared" si="55"/>
        <v>0</v>
      </c>
      <c r="G180" s="21">
        <v>63860</v>
      </c>
      <c r="H180" s="21"/>
      <c r="I180" s="21">
        <v>30000</v>
      </c>
      <c r="J180" s="21">
        <f>G180+H180-I180</f>
        <v>33860</v>
      </c>
    </row>
    <row r="181" spans="2:12" x14ac:dyDescent="0.25">
      <c r="B181" s="20" t="s">
        <v>24</v>
      </c>
      <c r="C181" s="19" t="s">
        <v>25</v>
      </c>
      <c r="D181" s="21">
        <v>7004</v>
      </c>
      <c r="E181" s="21">
        <v>7004</v>
      </c>
      <c r="F181" s="21">
        <f t="shared" si="55"/>
        <v>0</v>
      </c>
      <c r="G181" s="21">
        <v>7004</v>
      </c>
      <c r="H181" s="21"/>
      <c r="I181" s="21">
        <v>7004</v>
      </c>
      <c r="J181" s="21">
        <f>G181+H181-I181</f>
        <v>0</v>
      </c>
    </row>
    <row r="182" spans="2:12" x14ac:dyDescent="0.25">
      <c r="B182" s="18" t="s">
        <v>26</v>
      </c>
      <c r="C182" s="19" t="s">
        <v>27</v>
      </c>
      <c r="D182" s="5">
        <v>50000</v>
      </c>
      <c r="E182" s="5">
        <v>50000</v>
      </c>
      <c r="F182" s="5">
        <f t="shared" si="55"/>
        <v>0</v>
      </c>
      <c r="G182" s="5">
        <v>50000</v>
      </c>
      <c r="H182" s="5">
        <f>H183+H184</f>
        <v>0</v>
      </c>
      <c r="I182" s="5">
        <f t="shared" ref="I182:J182" si="71">I183+I184</f>
        <v>20000</v>
      </c>
      <c r="J182" s="5">
        <f t="shared" si="71"/>
        <v>30000</v>
      </c>
    </row>
    <row r="183" spans="2:12" x14ac:dyDescent="0.25">
      <c r="B183" s="20" t="s">
        <v>28</v>
      </c>
      <c r="C183" s="19" t="s">
        <v>29</v>
      </c>
      <c r="D183" s="21">
        <v>25000</v>
      </c>
      <c r="E183" s="21">
        <v>25000</v>
      </c>
      <c r="F183" s="21">
        <f t="shared" si="55"/>
        <v>0</v>
      </c>
      <c r="G183" s="21">
        <v>25000</v>
      </c>
      <c r="H183" s="21"/>
      <c r="I183" s="21">
        <v>10000</v>
      </c>
      <c r="J183" s="21">
        <f>G183+H183-I183</f>
        <v>15000</v>
      </c>
    </row>
    <row r="184" spans="2:12" x14ac:dyDescent="0.25">
      <c r="B184" s="20" t="s">
        <v>32</v>
      </c>
      <c r="C184" s="19" t="s">
        <v>33</v>
      </c>
      <c r="D184" s="21">
        <v>25000</v>
      </c>
      <c r="E184" s="21">
        <v>25000</v>
      </c>
      <c r="F184" s="21">
        <f t="shared" si="55"/>
        <v>0</v>
      </c>
      <c r="G184" s="21">
        <v>25000</v>
      </c>
      <c r="H184" s="21"/>
      <c r="I184" s="21">
        <v>10000</v>
      </c>
      <c r="J184" s="21">
        <f>G184+H184-I184</f>
        <v>15000</v>
      </c>
    </row>
    <row r="185" spans="2:12" x14ac:dyDescent="0.25">
      <c r="B185" s="18" t="s">
        <v>48</v>
      </c>
      <c r="C185" s="19" t="s">
        <v>49</v>
      </c>
      <c r="D185" s="5">
        <v>56250</v>
      </c>
      <c r="E185" s="5">
        <v>56250</v>
      </c>
      <c r="F185" s="5">
        <f t="shared" si="55"/>
        <v>0</v>
      </c>
      <c r="G185" s="5">
        <v>56250</v>
      </c>
      <c r="H185" s="5">
        <f>H187+H188</f>
        <v>0</v>
      </c>
      <c r="I185" s="5">
        <f t="shared" ref="I185:J185" si="72">I187+I188</f>
        <v>54000</v>
      </c>
      <c r="J185" s="5">
        <f t="shared" si="72"/>
        <v>2250</v>
      </c>
    </row>
    <row r="186" spans="2:12" x14ac:dyDescent="0.25">
      <c r="B186" s="20" t="s">
        <v>54</v>
      </c>
      <c r="C186" s="19" t="s">
        <v>55</v>
      </c>
      <c r="D186" s="21">
        <v>0</v>
      </c>
      <c r="E186" s="21">
        <v>0</v>
      </c>
      <c r="F186" s="21">
        <f t="shared" ref="F186" si="73">G186-E186</f>
        <v>0</v>
      </c>
      <c r="G186" s="21">
        <v>0</v>
      </c>
      <c r="H186" s="21"/>
      <c r="I186" s="21"/>
      <c r="J186" s="21">
        <f>G186+H186-I186</f>
        <v>0</v>
      </c>
    </row>
    <row r="187" spans="2:12" x14ac:dyDescent="0.25">
      <c r="B187" s="20" t="s">
        <v>58</v>
      </c>
      <c r="C187" s="19" t="s">
        <v>59</v>
      </c>
      <c r="D187" s="21">
        <v>25000</v>
      </c>
      <c r="E187" s="21">
        <v>25000</v>
      </c>
      <c r="F187" s="21">
        <f t="shared" si="55"/>
        <v>0</v>
      </c>
      <c r="G187" s="21">
        <v>25000</v>
      </c>
      <c r="H187" s="21"/>
      <c r="I187" s="21">
        <v>25000</v>
      </c>
      <c r="J187" s="21">
        <f>G187+H187-I187</f>
        <v>0</v>
      </c>
    </row>
    <row r="188" spans="2:12" x14ac:dyDescent="0.25">
      <c r="B188" s="20" t="s">
        <v>62</v>
      </c>
      <c r="C188" s="19" t="s">
        <v>63</v>
      </c>
      <c r="D188" s="21">
        <v>31250</v>
      </c>
      <c r="E188" s="21">
        <v>31250</v>
      </c>
      <c r="F188" s="21">
        <f t="shared" si="55"/>
        <v>0</v>
      </c>
      <c r="G188" s="21">
        <v>31250</v>
      </c>
      <c r="H188" s="21"/>
      <c r="I188" s="21">
        <v>29000</v>
      </c>
      <c r="J188" s="21">
        <f>G188+H188-I188</f>
        <v>2250</v>
      </c>
    </row>
    <row r="189" spans="2:12" x14ac:dyDescent="0.25">
      <c r="B189" s="18" t="s">
        <v>100</v>
      </c>
      <c r="C189" s="19" t="s">
        <v>101</v>
      </c>
      <c r="D189" s="5">
        <v>1875</v>
      </c>
      <c r="E189" s="5">
        <v>1875</v>
      </c>
      <c r="F189" s="5">
        <f t="shared" si="55"/>
        <v>0</v>
      </c>
      <c r="G189" s="5">
        <v>1875</v>
      </c>
      <c r="H189" s="5">
        <f>H190</f>
        <v>0</v>
      </c>
      <c r="I189" s="5">
        <f t="shared" ref="I189:J189" si="74">I190</f>
        <v>1875</v>
      </c>
      <c r="J189" s="5">
        <f t="shared" si="74"/>
        <v>0</v>
      </c>
    </row>
    <row r="190" spans="2:12" x14ac:dyDescent="0.25">
      <c r="B190" s="20" t="s">
        <v>102</v>
      </c>
      <c r="C190" s="19" t="s">
        <v>103</v>
      </c>
      <c r="D190" s="21">
        <v>1875</v>
      </c>
      <c r="E190" s="21">
        <v>1875</v>
      </c>
      <c r="F190" s="21">
        <f t="shared" si="55"/>
        <v>0</v>
      </c>
      <c r="G190" s="21">
        <v>1875</v>
      </c>
      <c r="H190" s="21"/>
      <c r="I190" s="21">
        <v>1875</v>
      </c>
      <c r="J190" s="21">
        <f>G190+H190-I190</f>
        <v>0</v>
      </c>
    </row>
    <row r="191" spans="2:12" x14ac:dyDescent="0.25">
      <c r="B191" s="15" t="s">
        <v>135</v>
      </c>
      <c r="C191" s="16" t="s">
        <v>136</v>
      </c>
      <c r="D191" s="17">
        <v>1603194</v>
      </c>
      <c r="E191" s="17">
        <v>1603194</v>
      </c>
      <c r="F191" s="17">
        <f t="shared" si="55"/>
        <v>0</v>
      </c>
      <c r="G191" s="17">
        <v>1603194</v>
      </c>
      <c r="H191" s="17">
        <f>H192+H194+H197+H200+H204</f>
        <v>50000</v>
      </c>
      <c r="I191" s="17">
        <f t="shared" ref="I191:J191" si="75">I192+I194+I197+I200+I204</f>
        <v>929325</v>
      </c>
      <c r="J191" s="17">
        <f t="shared" si="75"/>
        <v>723869</v>
      </c>
    </row>
    <row r="192" spans="2:12" x14ac:dyDescent="0.25">
      <c r="B192" s="18" t="s">
        <v>11</v>
      </c>
      <c r="C192" s="19" t="s">
        <v>12</v>
      </c>
      <c r="D192" s="5">
        <v>1237900</v>
      </c>
      <c r="E192" s="5">
        <v>1237900</v>
      </c>
      <c r="F192" s="5">
        <f t="shared" si="55"/>
        <v>0</v>
      </c>
      <c r="G192" s="5">
        <v>1237900</v>
      </c>
      <c r="H192" s="5">
        <f>H193</f>
        <v>0</v>
      </c>
      <c r="I192" s="5">
        <f t="shared" ref="I192:J192" si="76">I193</f>
        <v>700000</v>
      </c>
      <c r="J192" s="5">
        <f t="shared" si="76"/>
        <v>537900</v>
      </c>
    </row>
    <row r="193" spans="2:10" x14ac:dyDescent="0.25">
      <c r="B193" s="20" t="s">
        <v>13</v>
      </c>
      <c r="C193" s="19" t="s">
        <v>14</v>
      </c>
      <c r="D193" s="21">
        <v>1237900</v>
      </c>
      <c r="E193" s="21">
        <v>1237900</v>
      </c>
      <c r="F193" s="21">
        <f t="shared" si="55"/>
        <v>0</v>
      </c>
      <c r="G193" s="21">
        <v>1237900</v>
      </c>
      <c r="H193" s="21"/>
      <c r="I193" s="21">
        <v>700000</v>
      </c>
      <c r="J193" s="21">
        <f>G193+H193-I193</f>
        <v>537900</v>
      </c>
    </row>
    <row r="194" spans="2:10" x14ac:dyDescent="0.25">
      <c r="B194" s="18" t="s">
        <v>20</v>
      </c>
      <c r="C194" s="19" t="s">
        <v>21</v>
      </c>
      <c r="D194" s="5">
        <v>40919</v>
      </c>
      <c r="E194" s="5">
        <v>40919</v>
      </c>
      <c r="F194" s="5">
        <f t="shared" si="55"/>
        <v>0</v>
      </c>
      <c r="G194" s="5">
        <v>40919</v>
      </c>
      <c r="H194" s="5">
        <f>H195+H196</f>
        <v>50000</v>
      </c>
      <c r="I194" s="5">
        <f t="shared" ref="I194:J194" si="77">I195+I196</f>
        <v>0</v>
      </c>
      <c r="J194" s="5">
        <f t="shared" si="77"/>
        <v>90919</v>
      </c>
    </row>
    <row r="195" spans="2:10" x14ac:dyDescent="0.25">
      <c r="B195" s="20" t="s">
        <v>22</v>
      </c>
      <c r="C195" s="19" t="s">
        <v>23</v>
      </c>
      <c r="D195" s="21">
        <v>19875</v>
      </c>
      <c r="E195" s="21">
        <v>19875</v>
      </c>
      <c r="F195" s="21">
        <f t="shared" si="55"/>
        <v>0</v>
      </c>
      <c r="G195" s="21">
        <v>19875</v>
      </c>
      <c r="H195" s="21">
        <v>50000</v>
      </c>
      <c r="I195" s="21"/>
      <c r="J195" s="21">
        <f>G195+H195-I195</f>
        <v>69875</v>
      </c>
    </row>
    <row r="196" spans="2:10" x14ac:dyDescent="0.25">
      <c r="B196" s="20" t="s">
        <v>24</v>
      </c>
      <c r="C196" s="19" t="s">
        <v>25</v>
      </c>
      <c r="D196" s="21">
        <v>21044</v>
      </c>
      <c r="E196" s="21">
        <v>21044</v>
      </c>
      <c r="F196" s="21">
        <f t="shared" si="55"/>
        <v>0</v>
      </c>
      <c r="G196" s="21">
        <v>21044</v>
      </c>
      <c r="H196" s="21"/>
      <c r="I196" s="21"/>
      <c r="J196" s="21">
        <f>G196+H196-I196</f>
        <v>21044</v>
      </c>
    </row>
    <row r="197" spans="2:10" x14ac:dyDescent="0.25">
      <c r="B197" s="18" t="s">
        <v>26</v>
      </c>
      <c r="C197" s="19" t="s">
        <v>27</v>
      </c>
      <c r="D197" s="5">
        <v>150000</v>
      </c>
      <c r="E197" s="5">
        <v>150000</v>
      </c>
      <c r="F197" s="5">
        <f t="shared" si="55"/>
        <v>0</v>
      </c>
      <c r="G197" s="5">
        <v>150000</v>
      </c>
      <c r="H197" s="5">
        <f>H198+H199</f>
        <v>0</v>
      </c>
      <c r="I197" s="5">
        <f t="shared" ref="I197:J197" si="78">I198+I199</f>
        <v>60000</v>
      </c>
      <c r="J197" s="5">
        <f t="shared" si="78"/>
        <v>90000</v>
      </c>
    </row>
    <row r="198" spans="2:10" x14ac:dyDescent="0.25">
      <c r="B198" s="20" t="s">
        <v>28</v>
      </c>
      <c r="C198" s="19" t="s">
        <v>29</v>
      </c>
      <c r="D198" s="21">
        <v>75000</v>
      </c>
      <c r="E198" s="21">
        <v>75000</v>
      </c>
      <c r="F198" s="21">
        <f t="shared" si="55"/>
        <v>0</v>
      </c>
      <c r="G198" s="21">
        <v>75000</v>
      </c>
      <c r="H198" s="21"/>
      <c r="I198" s="21">
        <v>30000</v>
      </c>
      <c r="J198" s="21">
        <f>G198+H198-I198</f>
        <v>45000</v>
      </c>
    </row>
    <row r="199" spans="2:10" x14ac:dyDescent="0.25">
      <c r="B199" s="20" t="s">
        <v>32</v>
      </c>
      <c r="C199" s="19" t="s">
        <v>33</v>
      </c>
      <c r="D199" s="21">
        <v>75000</v>
      </c>
      <c r="E199" s="21">
        <v>75000</v>
      </c>
      <c r="F199" s="21">
        <f t="shared" si="55"/>
        <v>0</v>
      </c>
      <c r="G199" s="21">
        <v>75000</v>
      </c>
      <c r="H199" s="21"/>
      <c r="I199" s="21">
        <v>30000</v>
      </c>
      <c r="J199" s="21">
        <f>G199+H199-I199</f>
        <v>45000</v>
      </c>
    </row>
    <row r="200" spans="2:10" x14ac:dyDescent="0.25">
      <c r="B200" s="18" t="s">
        <v>48</v>
      </c>
      <c r="C200" s="19" t="s">
        <v>49</v>
      </c>
      <c r="D200" s="5">
        <v>168750</v>
      </c>
      <c r="E200" s="5">
        <v>168750</v>
      </c>
      <c r="F200" s="5">
        <f t="shared" si="55"/>
        <v>0</v>
      </c>
      <c r="G200" s="5">
        <v>168750</v>
      </c>
      <c r="H200" s="5">
        <f>H202+H203</f>
        <v>0</v>
      </c>
      <c r="I200" s="5">
        <f t="shared" ref="I200:J200" si="79">I202+I203</f>
        <v>163700</v>
      </c>
      <c r="J200" s="5">
        <f t="shared" si="79"/>
        <v>5050</v>
      </c>
    </row>
    <row r="201" spans="2:10" x14ac:dyDescent="0.25">
      <c r="B201" s="20" t="s">
        <v>54</v>
      </c>
      <c r="C201" s="19" t="s">
        <v>55</v>
      </c>
      <c r="D201" s="22">
        <v>0</v>
      </c>
      <c r="E201" s="22">
        <v>0</v>
      </c>
      <c r="F201" s="22">
        <f t="shared" si="55"/>
        <v>0</v>
      </c>
      <c r="G201" s="22">
        <v>0</v>
      </c>
      <c r="H201" s="22"/>
      <c r="I201" s="22"/>
      <c r="J201" s="21">
        <f>G201+H201-I201</f>
        <v>0</v>
      </c>
    </row>
    <row r="202" spans="2:10" x14ac:dyDescent="0.25">
      <c r="B202" s="20" t="s">
        <v>58</v>
      </c>
      <c r="C202" s="19" t="s">
        <v>59</v>
      </c>
      <c r="D202" s="21">
        <v>75000</v>
      </c>
      <c r="E202" s="21">
        <v>75000</v>
      </c>
      <c r="F202" s="21">
        <f t="shared" si="55"/>
        <v>0</v>
      </c>
      <c r="G202" s="21">
        <v>75000</v>
      </c>
      <c r="H202" s="21"/>
      <c r="I202" s="21">
        <v>75000</v>
      </c>
      <c r="J202" s="21">
        <f>G202+H202-I202</f>
        <v>0</v>
      </c>
    </row>
    <row r="203" spans="2:10" x14ac:dyDescent="0.25">
      <c r="B203" s="20" t="s">
        <v>62</v>
      </c>
      <c r="C203" s="19" t="s">
        <v>63</v>
      </c>
      <c r="D203" s="21">
        <v>93750</v>
      </c>
      <c r="E203" s="21">
        <v>93750</v>
      </c>
      <c r="F203" s="21">
        <f t="shared" si="55"/>
        <v>0</v>
      </c>
      <c r="G203" s="21">
        <v>93750</v>
      </c>
      <c r="H203" s="21"/>
      <c r="I203" s="21">
        <v>88700</v>
      </c>
      <c r="J203" s="21">
        <f>G203+H203-I203</f>
        <v>5050</v>
      </c>
    </row>
    <row r="204" spans="2:10" x14ac:dyDescent="0.25">
      <c r="B204" s="18" t="s">
        <v>100</v>
      </c>
      <c r="C204" s="19" t="s">
        <v>101</v>
      </c>
      <c r="D204" s="5">
        <v>5625</v>
      </c>
      <c r="E204" s="5">
        <v>5625</v>
      </c>
      <c r="F204" s="5">
        <f t="shared" si="55"/>
        <v>0</v>
      </c>
      <c r="G204" s="5">
        <v>5625</v>
      </c>
      <c r="H204" s="5">
        <f>H205</f>
        <v>0</v>
      </c>
      <c r="I204" s="5">
        <f t="shared" ref="I204:J204" si="80">I205</f>
        <v>5625</v>
      </c>
      <c r="J204" s="5">
        <f t="shared" si="80"/>
        <v>0</v>
      </c>
    </row>
    <row r="205" spans="2:10" x14ac:dyDescent="0.25">
      <c r="B205" s="20" t="s">
        <v>102</v>
      </c>
      <c r="C205" s="19" t="s">
        <v>103</v>
      </c>
      <c r="D205" s="21">
        <v>5625</v>
      </c>
      <c r="E205" s="21">
        <v>5625</v>
      </c>
      <c r="F205" s="21">
        <f t="shared" si="55"/>
        <v>0</v>
      </c>
      <c r="G205" s="21">
        <v>5625</v>
      </c>
      <c r="H205" s="21"/>
      <c r="I205" s="21">
        <v>5625</v>
      </c>
      <c r="J205" s="21">
        <f>G205+H205-I205</f>
        <v>0</v>
      </c>
    </row>
  </sheetData>
  <autoFilter ref="B4:J205"/>
  <pageMargins left="0.7" right="0.7" top="0.75" bottom="0.75" header="0.3" footer="0.3"/>
  <pageSetup paperSize="8" scale="61" fitToHeight="0" orientation="portrait" r:id="rId1"/>
  <colBreaks count="1" manualBreakCount="1">
    <brk id="4" max="20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Maja Stokanović</cp:lastModifiedBy>
  <cp:lastPrinted>2019-09-16T07:50:06Z</cp:lastPrinted>
  <dcterms:created xsi:type="dcterms:W3CDTF">2019-09-12T10:53:19Z</dcterms:created>
  <dcterms:modified xsi:type="dcterms:W3CDTF">2019-11-26T09:35:45Z</dcterms:modified>
</cp:coreProperties>
</file>