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Z:\My Documents\RIZNICA\Realizacija 2021\"/>
    </mc:Choice>
  </mc:AlternateContent>
  <xr:revisionPtr revIDLastSave="0" documentId="13_ncr:1_{8C0D00CE-FBF0-4743-8AA9-C3268DF8B75D}" xr6:coauthVersionLast="36" xr6:coauthVersionMax="36" xr10:uidLastSave="{00000000-0000-0000-0000-000000000000}"/>
  <bookViews>
    <workbookView xWindow="0" yWindow="0" windowWidth="21570" windowHeight="8805" xr2:uid="{00000000-000D-0000-FFFF-FFFF00000000}"/>
  </bookViews>
  <sheets>
    <sheet name="Rebalans" sheetId="9" r:id="rId1"/>
  </sheets>
  <externalReferences>
    <externalReference r:id="rId2"/>
  </externalReferences>
  <definedNames>
    <definedName name="DANE">[1]Sheet2!$B$1:$B$2</definedName>
    <definedName name="POSTUPCI">[1]Sheet2!$A$1:$A$12</definedName>
    <definedName name="REZIM">[1]Sheet2!$E$1:$E$4</definedName>
    <definedName name="UON">[1]Sheet2!$C$1:$C$3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9" i="9" l="1"/>
  <c r="D189" i="9"/>
  <c r="C189" i="9"/>
  <c r="E184" i="9"/>
  <c r="D184" i="9"/>
  <c r="C184" i="9"/>
  <c r="E180" i="9"/>
  <c r="D180" i="9"/>
  <c r="C180" i="9"/>
  <c r="E177" i="9"/>
  <c r="D177" i="9"/>
  <c r="C177" i="9"/>
  <c r="E175" i="9"/>
  <c r="D175" i="9"/>
  <c r="C175" i="9"/>
  <c r="E172" i="9"/>
  <c r="D172" i="9"/>
  <c r="C172" i="9"/>
  <c r="E167" i="9"/>
  <c r="D167" i="9"/>
  <c r="C167" i="9"/>
  <c r="E162" i="9"/>
  <c r="D162" i="9"/>
  <c r="C162" i="9"/>
  <c r="E159" i="9"/>
  <c r="D159" i="9"/>
  <c r="C159" i="9"/>
  <c r="E150" i="9"/>
  <c r="D150" i="9"/>
  <c r="C150" i="9"/>
  <c r="E147" i="9"/>
  <c r="D147" i="9"/>
  <c r="C147" i="9"/>
  <c r="E143" i="9"/>
  <c r="D143" i="9"/>
  <c r="C143" i="9"/>
  <c r="E140" i="9"/>
  <c r="D140" i="9"/>
  <c r="C140" i="9"/>
  <c r="E138" i="9"/>
  <c r="D138" i="9"/>
  <c r="C138" i="9"/>
  <c r="E135" i="9"/>
  <c r="D135" i="9"/>
  <c r="C135" i="9"/>
  <c r="E130" i="9"/>
  <c r="D130" i="9"/>
  <c r="C130" i="9"/>
  <c r="E125" i="9"/>
  <c r="D125" i="9"/>
  <c r="C125" i="9"/>
  <c r="E123" i="9"/>
  <c r="D123" i="9"/>
  <c r="C123" i="9"/>
  <c r="E116" i="9"/>
  <c r="D116" i="9"/>
  <c r="C116" i="9"/>
  <c r="E113" i="9"/>
  <c r="D113" i="9"/>
  <c r="C113" i="9"/>
  <c r="E109" i="9"/>
  <c r="E108" i="9" s="1"/>
  <c r="D109" i="9"/>
  <c r="D107" i="9" s="1"/>
  <c r="C109" i="9"/>
  <c r="E105" i="9"/>
  <c r="D105" i="9"/>
  <c r="C105" i="9"/>
  <c r="E100" i="9"/>
  <c r="D100" i="9"/>
  <c r="C100" i="9"/>
  <c r="E98" i="9"/>
  <c r="D98" i="9"/>
  <c r="C98" i="9"/>
  <c r="E96" i="9"/>
  <c r="D96" i="9"/>
  <c r="C96" i="9"/>
  <c r="E91" i="9"/>
  <c r="E88" i="9" s="1"/>
  <c r="E87" i="9" s="1"/>
  <c r="D91" i="9"/>
  <c r="C91" i="9"/>
  <c r="E89" i="9"/>
  <c r="D89" i="9"/>
  <c r="C89" i="9"/>
  <c r="E85" i="9"/>
  <c r="D85" i="9"/>
  <c r="C85" i="9"/>
  <c r="E83" i="9"/>
  <c r="E82" i="9" s="1"/>
  <c r="D83" i="9"/>
  <c r="C83" i="9"/>
  <c r="E80" i="9"/>
  <c r="D80" i="9"/>
  <c r="C80" i="9"/>
  <c r="E77" i="9"/>
  <c r="D77" i="9"/>
  <c r="C77" i="9"/>
  <c r="C76" i="9"/>
  <c r="E72" i="9"/>
  <c r="D72" i="9"/>
  <c r="D71" i="9" s="1"/>
  <c r="D10" i="9" s="1"/>
  <c r="C72" i="9"/>
  <c r="C71" i="9" s="1"/>
  <c r="C10" i="9" s="1"/>
  <c r="E69" i="9"/>
  <c r="D69" i="9"/>
  <c r="C69" i="9"/>
  <c r="E67" i="9"/>
  <c r="D67" i="9"/>
  <c r="D66" i="9" s="1"/>
  <c r="D9" i="9" s="1"/>
  <c r="C67" i="9"/>
  <c r="C66" i="9" s="1"/>
  <c r="C9" i="9" s="1"/>
  <c r="E64" i="9"/>
  <c r="D64" i="9"/>
  <c r="C64" i="9"/>
  <c r="E62" i="9"/>
  <c r="D62" i="9"/>
  <c r="C62" i="9"/>
  <c r="E60" i="9"/>
  <c r="D60" i="9"/>
  <c r="C60" i="9"/>
  <c r="E56" i="9"/>
  <c r="D56" i="9"/>
  <c r="C56" i="9"/>
  <c r="E48" i="9"/>
  <c r="D48" i="9"/>
  <c r="C48" i="9"/>
  <c r="E46" i="9"/>
  <c r="D46" i="9"/>
  <c r="C46" i="9"/>
  <c r="C38" i="9"/>
  <c r="C37" i="9" s="1"/>
  <c r="E37" i="9"/>
  <c r="D37" i="9"/>
  <c r="E31" i="9"/>
  <c r="D31" i="9"/>
  <c r="C31" i="9"/>
  <c r="E26" i="9"/>
  <c r="D26" i="9"/>
  <c r="C26" i="9"/>
  <c r="E23" i="9"/>
  <c r="D23" i="9"/>
  <c r="C23" i="9"/>
  <c r="E21" i="9"/>
  <c r="D21" i="9"/>
  <c r="C21" i="9"/>
  <c r="E18" i="9"/>
  <c r="E17" i="9" s="1"/>
  <c r="D18" i="9"/>
  <c r="C18" i="9"/>
  <c r="D76" i="9" l="1"/>
  <c r="D75" i="9" s="1"/>
  <c r="D134" i="9"/>
  <c r="D133" i="9" s="1"/>
  <c r="C88" i="9"/>
  <c r="C87" i="9" s="1"/>
  <c r="D88" i="9"/>
  <c r="D87" i="9" s="1"/>
  <c r="C171" i="9"/>
  <c r="C170" i="9" s="1"/>
  <c r="C8" i="9" s="1"/>
  <c r="D171" i="9"/>
  <c r="D170" i="9" s="1"/>
  <c r="D169" i="9" s="1"/>
  <c r="C82" i="9"/>
  <c r="C75" i="9" s="1"/>
  <c r="D82" i="9"/>
  <c r="D17" i="9"/>
  <c r="D16" i="9" s="1"/>
  <c r="E107" i="9"/>
  <c r="C134" i="9"/>
  <c r="C133" i="9" s="1"/>
  <c r="C107" i="9"/>
  <c r="C122" i="9"/>
  <c r="C121" i="9" s="1"/>
  <c r="C120" i="9" s="1"/>
  <c r="C132" i="9"/>
  <c r="C7" i="9"/>
  <c r="D132" i="9"/>
  <c r="D7" i="9"/>
  <c r="C17" i="9"/>
  <c r="E76" i="9"/>
  <c r="E75" i="9" s="1"/>
  <c r="E66" i="9"/>
  <c r="E9" i="9" s="1"/>
  <c r="C108" i="9"/>
  <c r="E71" i="9"/>
  <c r="E10" i="9" s="1"/>
  <c r="D108" i="9"/>
  <c r="E134" i="9"/>
  <c r="E133" i="9" s="1"/>
  <c r="D122" i="9"/>
  <c r="D121" i="9" s="1"/>
  <c r="D120" i="9" s="1"/>
  <c r="E171" i="9"/>
  <c r="E170" i="9" s="1"/>
  <c r="E122" i="9"/>
  <c r="D15" i="9" l="1"/>
  <c r="D14" i="9" s="1"/>
  <c r="C169" i="9"/>
  <c r="C74" i="9"/>
  <c r="C11" i="9"/>
  <c r="D6" i="9"/>
  <c r="D8" i="9"/>
  <c r="E169" i="9"/>
  <c r="E8" i="9"/>
  <c r="E121" i="9"/>
  <c r="E120" i="9" s="1"/>
  <c r="E6" i="9"/>
  <c r="C16" i="9"/>
  <c r="C15" i="9" s="1"/>
  <c r="C6" i="9"/>
  <c r="E16" i="9"/>
  <c r="E7" i="9"/>
  <c r="E132" i="9"/>
  <c r="E74" i="9"/>
  <c r="E11" i="9"/>
  <c r="D74" i="9"/>
  <c r="D11" i="9"/>
  <c r="C14" i="9" l="1"/>
  <c r="D12" i="9"/>
  <c r="C12" i="9"/>
  <c r="E15" i="9"/>
  <c r="E12" i="9"/>
  <c r="E14" i="9" l="1"/>
</calcChain>
</file>

<file path=xl/sharedStrings.xml><?xml version="1.0" encoding="utf-8"?>
<sst xmlns="http://schemas.openxmlformats.org/spreadsheetml/2006/main" count="378" uniqueCount="167">
  <si>
    <t/>
  </si>
  <si>
    <t>HRK</t>
  </si>
  <si>
    <t>06030</t>
  </si>
  <si>
    <t>AGENCIJA ZA PLAĆANJA U POLJOPRIVREDI, RIBARSTVU I RURALNOM RAZVOJU</t>
  </si>
  <si>
    <t>11</t>
  </si>
  <si>
    <t>Opći prihodi i primici</t>
  </si>
  <si>
    <t>12+565</t>
  </si>
  <si>
    <t>EAFRD</t>
  </si>
  <si>
    <t>12+564</t>
  </si>
  <si>
    <t>EFPR</t>
  </si>
  <si>
    <t>31</t>
  </si>
  <si>
    <t>Vlastiti prihodi</t>
  </si>
  <si>
    <t>51</t>
  </si>
  <si>
    <t>Pomoći EU</t>
  </si>
  <si>
    <t>Kontrola zbroja</t>
  </si>
  <si>
    <t>06005</t>
  </si>
  <si>
    <t>Ministarstvo poljoprivrede</t>
  </si>
  <si>
    <t>Agencija za plaćanja u poljoprivredi, ribarstvu i ruralnom razvoju</t>
  </si>
  <si>
    <t>3001</t>
  </si>
  <si>
    <t>UPRAVLJANJE POLJOPRIVREDOM, RIBARSTVOM I RURALNIM RAZVOJEM</t>
  </si>
  <si>
    <t>A841001</t>
  </si>
  <si>
    <t>ADMINISTRACIJA I UPRAVLJANJE AGENCIJE ZA PLAĆANJA U POLJOPRI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</si>
  <si>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</si>
  <si>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</si>
  <si>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</si>
  <si>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</si>
  <si>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</si>
  <si>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</si>
  <si>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</si>
  <si>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</si>
  <si>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</si>
  <si>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</si>
  <si>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</si>
  <si>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</si>
  <si>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</si>
  <si>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3133</t>
  </si>
  <si>
    <t>321</t>
  </si>
  <si>
    <t>Naknade troškova zaposlenima</t>
  </si>
  <si>
    <t>3211</t>
  </si>
  <si>
    <t>Službena putovanja</t>
  </si>
  <si>
    <t>3212</t>
  </si>
  <si>
    <t>Naknade za prijevoz, za rad na terenu i odvojeni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</si>
  <si>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</si>
  <si>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</si>
  <si>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</si>
  <si>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</si>
  <si>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</si>
  <si>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</si>
  <si>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</si>
  <si>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</si>
  <si>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</si>
  <si>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</si>
  <si>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</si>
  <si>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</si>
  <si>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</si>
  <si>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</si>
  <si>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</si>
  <si>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</si>
  <si>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</si>
  <si>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</si>
  <si>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</si>
  <si>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</si>
  <si>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</si>
  <si>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</si>
  <si>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</si>
  <si>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</si>
  <si>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</si>
  <si>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</si>
  <si>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</si>
  <si>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</si>
  <si>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</si>
  <si>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</si>
  <si>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</si>
  <si>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</si>
  <si>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</si>
  <si>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</si>
  <si>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</si>
  <si>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</si>
  <si>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</si>
  <si>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</si>
  <si>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</si>
  <si>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</si>
  <si>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predstavn.i izvršnih tijela, povje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</si>
  <si>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</si>
  <si>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</si>
  <si>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</si>
  <si>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</si>
  <si>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</si>
  <si>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</si>
  <si>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</si>
  <si>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</si>
  <si>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</si>
  <si>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</si>
  <si>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</si>
  <si>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</si>
  <si>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</si>
  <si>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</si>
  <si>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</si>
  <si>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</si>
  <si>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</si>
  <si>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</si>
  <si>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</si>
  <si>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</si>
  <si>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</si>
  <si>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</si>
  <si>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</si>
  <si>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</si>
  <si>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</si>
  <si>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</si>
  <si>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</si>
  <si>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3222</t>
  </si>
  <si>
    <t>Materijal i sirovine</t>
  </si>
  <si>
    <t>K841002</t>
  </si>
  <si>
    <t>INFORMATIZACIJA</t>
  </si>
  <si>
    <t>3238</t>
  </si>
  <si>
    <t>Računalne usluge</t>
  </si>
  <si>
    <t>412</t>
  </si>
  <si>
    <t>Nematerijalna imovina</t>
  </si>
  <si>
    <t>4123</t>
  </si>
  <si>
    <t>Licence</t>
  </si>
  <si>
    <t>4222</t>
  </si>
  <si>
    <t>Komunikacijska oprema</t>
  </si>
  <si>
    <t>Oprema za održavanje i zaštitu</t>
  </si>
  <si>
    <t>426</t>
  </si>
  <si>
    <t>Nemat. proizvedena imovina</t>
  </si>
  <si>
    <t>4262</t>
  </si>
  <si>
    <t>Ulag.u račun. programe</t>
  </si>
  <si>
    <t>A841007</t>
  </si>
  <si>
    <t>ORGANIZACIJA MEĐUNARODNIH DOGAĐANJA</t>
  </si>
  <si>
    <t>3002</t>
  </si>
  <si>
    <t>POLJOPRIVREDA</t>
  </si>
  <si>
    <t>K650068</t>
  </si>
  <si>
    <t>USPOSTAVA IACS-LPIS</t>
  </si>
  <si>
    <t>4225</t>
  </si>
  <si>
    <t>Instrumenti, uređaji i strojevi</t>
  </si>
  <si>
    <t>3004</t>
  </si>
  <si>
    <t>RURALNI RAZVOJ</t>
  </si>
  <si>
    <t>A841005</t>
  </si>
  <si>
    <t>TEHNIČKA POMOĆ - PROGRAM RURALNOG RAZVOJA</t>
  </si>
  <si>
    <t>Sredstva učešća za pomoći +EAFRD</t>
  </si>
  <si>
    <t>Doprinosi za obvezno osiguranje u slučaju nezaposlenosti</t>
  </si>
  <si>
    <t>Instrumenti, uređaji, strojevi</t>
  </si>
  <si>
    <t>3005</t>
  </si>
  <si>
    <t>RIBARSTVO</t>
  </si>
  <si>
    <t>A841006</t>
  </si>
  <si>
    <t>TEHNIČKA POMOĆ -OPERATIVNI PROGRAM U POMORSTVU I RIBARSTVU</t>
  </si>
  <si>
    <t>Sredstva učešća za pomoći +EFPR</t>
  </si>
  <si>
    <t>559</t>
  </si>
  <si>
    <t>Ostale refundacije iz sredstava EU</t>
  </si>
  <si>
    <t>4223</t>
  </si>
  <si>
    <t>Usluge pošte, telefona, prijevoza</t>
  </si>
  <si>
    <t>Ostale pomoći darovnice</t>
  </si>
  <si>
    <t>Rashodi za zaposlene</t>
  </si>
  <si>
    <t>Doprinosi za obvezno zdravstveno osiguranje (16,5%)</t>
  </si>
  <si>
    <t>32</t>
  </si>
  <si>
    <t>Materijalni rashodi</t>
  </si>
  <si>
    <t>Naknada tzroškova zaposlenima</t>
  </si>
  <si>
    <t>-52</t>
  </si>
  <si>
    <t>Preraspodjela veljača 05.02.</t>
  </si>
  <si>
    <t>T841008</t>
  </si>
  <si>
    <t>HRVATSKI ZEMLJIŠNI INFORMACIJSKI SUSTAV - CROLIS</t>
  </si>
  <si>
    <t>Rebalans  24.06.2021. (NN 69)</t>
  </si>
  <si>
    <t>Proračun 2021 (NN135/2020)</t>
  </si>
  <si>
    <t>383</t>
  </si>
  <si>
    <t>3833</t>
  </si>
  <si>
    <t>Naknade štete zaposlenicima</t>
  </si>
  <si>
    <t>Kazne, penali i naknade štete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</si>
</sst>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- &quot;@"/>
  </numFmts>
  <fonts count="11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color rgb="FFC0000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sz val="8"/>
      <color theme="1"/>
      <name val="Arial"/>
      <family val="2"/>
    </font>
    <font>
      <sz val="11"/>
      <color rgb="FFFF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" fontId="1" fillId="2" borderId="1" applyNumberFormat="0" applyProtection="0">
      <alignment horizontal="left" vertical="center" indent="1" justifyLastLine="1"/>
    </xf>
    <xf numFmtId="4" fontId="1" fillId="2" borderId="1" applyNumberFormat="0" applyProtection="0">
      <alignment horizontal="left" vertical="center" indent="1" justifyLastLine="1"/>
    </xf>
    <xf numFmtId="4" fontId="1" fillId="5" borderId="1" applyNumberFormat="0" applyProtection="0">
      <alignment horizontal="right" vertical="center"/>
    </xf>
    <xf numFmtId="0" fontId="1" fillId="6" borderId="1" applyNumberFormat="0" applyProtection="0">
      <alignment horizontal="left" vertical="center" indent="1" justifyLastLine="1"/>
    </xf>
    <xf numFmtId="4" fontId="1" fillId="7" borderId="1" applyNumberFormat="0" applyProtection="0">
      <alignment vertical="center"/>
    </xf>
    <xf numFmtId="0" fontId="1" fillId="10" borderId="1" applyNumberFormat="0" applyProtection="0">
      <alignment horizontal="left" vertical="center" indent="1" justifyLastLine="1"/>
    </xf>
    <xf numFmtId="0" fontId="1" fillId="12" borderId="1" applyNumberFormat="0" applyProtection="0">
      <alignment horizontal="left" vertical="center" indent="1" justifyLastLine="1"/>
    </xf>
    <xf numFmtId="0" fontId="1" fillId="14" borderId="1" applyNumberFormat="0" applyProtection="0">
      <alignment horizontal="left" vertical="center" indent="1" justifyLastLine="1"/>
    </xf>
  </cellStyleXfs>
  <cellXfs count="152">
    <xf numFmtId="0" fontId="0" fillId="0" borderId="0" xfId="0"/>
    <xf numFmtId="0" fontId="1" fillId="3" borderId="2" xfId="1" quotePrefix="1" applyNumberFormat="1" applyFill="1" applyBorder="1">
      <alignment horizontal="left" vertical="center" indent="1" justifyLastLine="1"/>
    </xf>
    <xf numFmtId="0" fontId="1" fillId="3" borderId="3" xfId="1" quotePrefix="1" applyNumberFormat="1" applyFill="1" applyBorder="1" applyAlignment="1">
      <alignment horizontal="left" vertical="center" wrapText="1" justifyLastLine="1"/>
    </xf>
    <xf numFmtId="164" fontId="4" fillId="9" borderId="8" xfId="4" quotePrefix="1" applyNumberFormat="1" applyFont="1" applyFill="1" applyBorder="1" applyAlignment="1">
      <alignment horizontal="left" vertical="center" indent="2" justifyLastLine="1"/>
    </xf>
    <xf numFmtId="0" fontId="1" fillId="9" borderId="9" xfId="6" quotePrefix="1" applyFill="1" applyBorder="1" applyAlignment="1">
      <alignment horizontal="left" vertical="center" wrapText="1" justifyLastLine="1"/>
    </xf>
    <xf numFmtId="3" fontId="4" fillId="9" borderId="9" xfId="5" applyNumberFormat="1" applyFont="1" applyFill="1" applyBorder="1">
      <alignment vertical="center"/>
    </xf>
    <xf numFmtId="164" fontId="3" fillId="0" borderId="2" xfId="7" quotePrefix="1" applyNumberFormat="1" applyFont="1" applyFill="1" applyBorder="1" applyAlignment="1">
      <alignment horizontal="left" vertical="center" indent="3" justifyLastLine="1"/>
    </xf>
    <xf numFmtId="0" fontId="3" fillId="0" borderId="16" xfId="7" quotePrefix="1" applyFont="1" applyFill="1" applyBorder="1" applyAlignment="1">
      <alignment horizontal="left" vertical="center" wrapText="1" justifyLastLine="1"/>
    </xf>
    <xf numFmtId="164" fontId="1" fillId="16" borderId="5" xfId="6" quotePrefix="1" applyNumberFormat="1" applyFill="1" applyBorder="1" applyAlignment="1">
      <alignment horizontal="left" vertical="center" indent="5" justifyLastLine="1"/>
    </xf>
    <xf numFmtId="0" fontId="1" fillId="16" borderId="6" xfId="6" quotePrefix="1" applyFill="1" applyBorder="1" applyAlignment="1">
      <alignment horizontal="left" vertical="center" wrapText="1" justifyLastLine="1"/>
    </xf>
    <xf numFmtId="164" fontId="1" fillId="9" borderId="8" xfId="6" quotePrefix="1" applyNumberFormat="1" applyFill="1" applyBorder="1" applyAlignment="1">
      <alignment horizontal="left" vertical="center" indent="6" justifyLastLine="1"/>
    </xf>
    <xf numFmtId="164" fontId="1" fillId="17" borderId="8" xfId="6" quotePrefix="1" applyNumberFormat="1" applyFill="1" applyBorder="1" applyAlignment="1">
      <alignment horizontal="left" vertical="center" indent="7" justifyLastLine="1"/>
    </xf>
    <xf numFmtId="0" fontId="1" fillId="17" borderId="9" xfId="6" quotePrefix="1" applyFill="1" applyBorder="1" applyAlignment="1">
      <alignment horizontal="left" vertical="center" wrapText="1" justifyLastLine="1"/>
    </xf>
    <xf numFmtId="0" fontId="1" fillId="3" borderId="8" xfId="6" quotePrefix="1" applyFill="1" applyBorder="1" applyAlignment="1">
      <alignment horizontal="left" vertical="center" indent="8" justifyLastLine="1"/>
    </xf>
    <xf numFmtId="0" fontId="1" fillId="3" borderId="9" xfId="6" quotePrefix="1" applyFill="1" applyBorder="1" applyAlignment="1">
      <alignment horizontal="left" vertical="center" wrapText="1" justifyLastLine="1"/>
    </xf>
    <xf numFmtId="0" fontId="1" fillId="3" borderId="12" xfId="6" quotePrefix="1" applyFill="1" applyBorder="1" applyAlignment="1">
      <alignment horizontal="left" vertical="center" indent="8" justifyLastLine="1"/>
    </xf>
    <xf numFmtId="0" fontId="1" fillId="3" borderId="13" xfId="6" quotePrefix="1" applyFill="1" applyBorder="1" applyAlignment="1">
      <alignment horizontal="left" vertical="center" wrapText="1" justifyLastLine="1"/>
    </xf>
    <xf numFmtId="0" fontId="6" fillId="3" borderId="9" xfId="6" quotePrefix="1" applyFont="1" applyFill="1" applyBorder="1" applyAlignment="1">
      <alignment horizontal="left" vertical="center" wrapText="1" justifyLastLine="1"/>
    </xf>
    <xf numFmtId="0" fontId="1" fillId="3" borderId="19" xfId="6" quotePrefix="1" applyFill="1" applyBorder="1" applyAlignment="1">
      <alignment horizontal="left" vertical="center" wrapText="1" justifyLastLine="1"/>
    </xf>
    <xf numFmtId="0" fontId="1" fillId="3" borderId="20" xfId="6" quotePrefix="1" applyFill="1" applyBorder="1" applyAlignment="1">
      <alignment horizontal="left" vertical="center" indent="8" justifyLastLine="1"/>
    </xf>
    <xf numFmtId="0" fontId="1" fillId="3" borderId="21" xfId="6" quotePrefix="1" applyFill="1" applyBorder="1" applyAlignment="1">
      <alignment horizontal="left" vertical="center" wrapText="1" justifyLastLine="1"/>
    </xf>
    <xf numFmtId="164" fontId="3" fillId="15" borderId="24" xfId="8" quotePrefix="1" applyNumberFormat="1" applyFont="1" applyFill="1" applyBorder="1" applyAlignment="1">
      <alignment horizontal="left" vertical="center" indent="4" justifyLastLine="1"/>
    </xf>
    <xf numFmtId="0" fontId="3" fillId="15" borderId="23" xfId="8" quotePrefix="1" applyFont="1" applyFill="1" applyBorder="1" applyAlignment="1">
      <alignment horizontal="left" vertical="center" wrapText="1" justifyLastLine="1"/>
    </xf>
    <xf numFmtId="164" fontId="6" fillId="16" borderId="5" xfId="6" quotePrefix="1" applyNumberFormat="1" applyFont="1" applyFill="1" applyBorder="1" applyAlignment="1">
      <alignment horizontal="left" vertical="center" indent="5" justifyLastLine="1"/>
    </xf>
    <xf numFmtId="0" fontId="6" fillId="16" borderId="6" xfId="6" quotePrefix="1" applyFont="1" applyFill="1" applyBorder="1" applyAlignment="1">
      <alignment horizontal="left" vertical="center" wrapText="1" justifyLastLine="1"/>
    </xf>
    <xf numFmtId="164" fontId="1" fillId="10" borderId="8" xfId="6" quotePrefix="1" applyNumberFormat="1" applyBorder="1" applyAlignment="1">
      <alignment horizontal="left" vertical="center" indent="7" justifyLastLine="1"/>
    </xf>
    <xf numFmtId="0" fontId="1" fillId="10" borderId="9" xfId="6" quotePrefix="1" applyBorder="1">
      <alignment horizontal="left" vertical="center" indent="1" justifyLastLine="1"/>
    </xf>
    <xf numFmtId="0" fontId="1" fillId="10" borderId="8" xfId="6" quotePrefix="1" applyBorder="1" applyAlignment="1">
      <alignment horizontal="left" vertical="center" indent="8" justifyLastLine="1"/>
    </xf>
    <xf numFmtId="0" fontId="1" fillId="10" borderId="20" xfId="6" quotePrefix="1" applyBorder="1" applyAlignment="1">
      <alignment horizontal="left" vertical="center" indent="8" justifyLastLine="1"/>
    </xf>
    <xf numFmtId="0" fontId="1" fillId="10" borderId="22" xfId="6" quotePrefix="1" applyBorder="1">
      <alignment horizontal="left" vertical="center" indent="1" justifyLastLine="1"/>
    </xf>
    <xf numFmtId="0" fontId="1" fillId="10" borderId="26" xfId="6" quotePrefix="1" applyBorder="1">
      <alignment horizontal="left" vertical="center" indent="1" justifyLastLine="1"/>
    </xf>
    <xf numFmtId="164" fontId="3" fillId="15" borderId="2" xfId="8" quotePrefix="1" applyNumberFormat="1" applyFont="1" applyFill="1" applyBorder="1" applyAlignment="1">
      <alignment horizontal="left" vertical="center" indent="4" justifyLastLine="1"/>
    </xf>
    <xf numFmtId="0" fontId="3" fillId="15" borderId="3" xfId="8" quotePrefix="1" applyFont="1" applyFill="1" applyBorder="1" applyAlignment="1">
      <alignment horizontal="left" vertical="center" wrapText="1" justifyLastLine="1"/>
    </xf>
    <xf numFmtId="164" fontId="6" fillId="16" borderId="7" xfId="6" quotePrefix="1" applyNumberFormat="1" applyFont="1" applyFill="1" applyBorder="1" applyAlignment="1">
      <alignment horizontal="left" vertical="center" indent="5" justifyLastLine="1"/>
    </xf>
    <xf numFmtId="164" fontId="1" fillId="9" borderId="10" xfId="6" quotePrefix="1" applyNumberFormat="1" applyFill="1" applyBorder="1" applyAlignment="1">
      <alignment horizontal="left" vertical="center" indent="6" justifyLastLine="1"/>
    </xf>
    <xf numFmtId="164" fontId="1" fillId="10" borderId="10" xfId="6" quotePrefix="1" applyNumberFormat="1" applyBorder="1" applyAlignment="1">
      <alignment horizontal="left" vertical="center" indent="7" justifyLastLine="1"/>
    </xf>
    <xf numFmtId="0" fontId="1" fillId="10" borderId="10" xfId="6" quotePrefix="1" applyBorder="1" applyAlignment="1">
      <alignment horizontal="left" vertical="center" indent="8" justifyLastLine="1"/>
    </xf>
    <xf numFmtId="0" fontId="1" fillId="10" borderId="12" xfId="6" quotePrefix="1" applyBorder="1" applyAlignment="1">
      <alignment horizontal="left" vertical="center" indent="8" justifyLastLine="1"/>
    </xf>
    <xf numFmtId="0" fontId="1" fillId="10" borderId="13" xfId="6" quotePrefix="1" applyBorder="1">
      <alignment horizontal="left" vertical="center" indent="1" justifyLastLine="1"/>
    </xf>
    <xf numFmtId="4" fontId="8" fillId="9" borderId="10" xfId="0" applyNumberFormat="1" applyFont="1" applyFill="1" applyBorder="1"/>
    <xf numFmtId="4" fontId="0" fillId="0" borderId="0" xfId="0" applyNumberFormat="1"/>
    <xf numFmtId="0" fontId="1" fillId="10" borderId="11" xfId="6" quotePrefix="1" applyBorder="1">
      <alignment horizontal="left" vertical="center" indent="1" justifyLastLine="1"/>
    </xf>
    <xf numFmtId="0" fontId="1" fillId="17" borderId="11" xfId="6" quotePrefix="1" applyFill="1" applyBorder="1" applyAlignment="1">
      <alignment horizontal="left" vertical="center" wrapText="1" justifyLastLine="1"/>
    </xf>
    <xf numFmtId="0" fontId="1" fillId="3" borderId="11" xfId="6" quotePrefix="1" applyFill="1" applyBorder="1" applyAlignment="1">
      <alignment horizontal="left" vertical="center" wrapText="1" justifyLastLine="1"/>
    </xf>
    <xf numFmtId="0" fontId="1" fillId="9" borderId="11" xfId="6" quotePrefix="1" applyFill="1" applyBorder="1" applyAlignment="1">
      <alignment horizontal="left" vertical="center" wrapText="1" justifyLastLine="1"/>
    </xf>
    <xf numFmtId="164" fontId="1" fillId="19" borderId="8" xfId="6" quotePrefix="1" applyNumberFormat="1" applyFill="1" applyBorder="1" applyAlignment="1">
      <alignment horizontal="left" vertical="center" indent="6" justifyLastLine="1"/>
    </xf>
    <xf numFmtId="0" fontId="1" fillId="19" borderId="11" xfId="6" quotePrefix="1" applyFill="1" applyBorder="1" applyAlignment="1">
      <alignment horizontal="left" vertical="center" wrapText="1" justifyLastLine="1"/>
    </xf>
    <xf numFmtId="0" fontId="1" fillId="10" borderId="9" xfId="6" quotePrefix="1" applyBorder="1" applyAlignment="1">
      <alignment horizontal="center" vertical="center" justifyLastLine="1"/>
    </xf>
    <xf numFmtId="49" fontId="2" fillId="4" borderId="30" xfId="2" quotePrefix="1" applyNumberFormat="1" applyFont="1" applyFill="1" applyBorder="1" applyAlignment="1">
      <alignment horizontal="center" vertical="center" wrapText="1" justifyLastLine="1"/>
    </xf>
    <xf numFmtId="3" fontId="2" fillId="4" borderId="30" xfId="3" quotePrefix="1" applyNumberFormat="1" applyFont="1" applyFill="1" applyBorder="1" applyAlignment="1">
      <alignment horizontal="center" vertical="center"/>
    </xf>
    <xf numFmtId="4" fontId="10" fillId="15" borderId="17" xfId="0" applyNumberFormat="1" applyFont="1" applyFill="1" applyBorder="1" applyAlignment="1">
      <alignment vertical="center"/>
    </xf>
    <xf numFmtId="4" fontId="8" fillId="16" borderId="7" xfId="0" applyNumberFormat="1" applyFont="1" applyFill="1" applyBorder="1" applyAlignment="1">
      <alignment vertical="center"/>
    </xf>
    <xf numFmtId="4" fontId="8" fillId="9" borderId="10" xfId="0" applyNumberFormat="1" applyFont="1" applyFill="1" applyBorder="1" applyAlignment="1">
      <alignment vertical="center"/>
    </xf>
    <xf numFmtId="4" fontId="8" fillId="17" borderId="10" xfId="0" applyNumberFormat="1" applyFont="1" applyFill="1" applyBorder="1" applyAlignment="1">
      <alignment vertical="center"/>
    </xf>
    <xf numFmtId="4" fontId="8" fillId="0" borderId="10" xfId="0" applyNumberFormat="1" applyFont="1" applyBorder="1"/>
    <xf numFmtId="4" fontId="8" fillId="17" borderId="10" xfId="0" applyNumberFormat="1" applyFont="1" applyFill="1" applyBorder="1"/>
    <xf numFmtId="4" fontId="8" fillId="9" borderId="27" xfId="0" applyNumberFormat="1" applyFont="1" applyFill="1" applyBorder="1" applyAlignment="1">
      <alignment vertical="center"/>
    </xf>
    <xf numFmtId="4" fontId="8" fillId="0" borderId="14" xfId="0" applyNumberFormat="1" applyFont="1" applyBorder="1"/>
    <xf numFmtId="4" fontId="8" fillId="19" borderId="28" xfId="0" applyNumberFormat="1" applyFont="1" applyFill="1" applyBorder="1" applyAlignment="1">
      <alignment vertical="center"/>
    </xf>
    <xf numFmtId="4" fontId="8" fillId="17" borderId="28" xfId="0" applyNumberFormat="1" applyFont="1" applyFill="1" applyBorder="1" applyAlignment="1">
      <alignment vertical="center"/>
    </xf>
    <xf numFmtId="4" fontId="8" fillId="0" borderId="28" xfId="0" applyNumberFormat="1" applyFont="1" applyBorder="1"/>
    <xf numFmtId="4" fontId="8" fillId="18" borderId="10" xfId="0" applyNumberFormat="1" applyFont="1" applyFill="1" applyBorder="1" applyAlignment="1">
      <alignment vertical="center"/>
    </xf>
    <xf numFmtId="4" fontId="8" fillId="9" borderId="28" xfId="0" applyNumberFormat="1" applyFont="1" applyFill="1" applyBorder="1" applyAlignment="1">
      <alignment vertical="center"/>
    </xf>
    <xf numFmtId="4" fontId="8" fillId="0" borderId="31" xfId="0" applyNumberFormat="1" applyFont="1" applyBorder="1"/>
    <xf numFmtId="4" fontId="8" fillId="0" borderId="10" xfId="0" applyNumberFormat="1" applyFont="1" applyBorder="1" applyAlignment="1">
      <alignment vertical="center"/>
    </xf>
    <xf numFmtId="4" fontId="10" fillId="15" borderId="17" xfId="5" applyNumberFormat="1" applyFont="1" applyFill="1" applyBorder="1" applyAlignment="1">
      <alignment vertical="center"/>
    </xf>
    <xf numFmtId="4" fontId="8" fillId="16" borderId="7" xfId="5" applyNumberFormat="1" applyFont="1" applyFill="1" applyBorder="1" applyAlignment="1">
      <alignment vertical="center"/>
    </xf>
    <xf numFmtId="4" fontId="8" fillId="9" borderId="10" xfId="5" applyNumberFormat="1" applyFont="1" applyFill="1" applyBorder="1" applyAlignment="1">
      <alignment vertical="center"/>
    </xf>
    <xf numFmtId="4" fontId="8" fillId="9" borderId="9" xfId="0" applyNumberFormat="1" applyFont="1" applyFill="1" applyBorder="1"/>
    <xf numFmtId="4" fontId="8" fillId="9" borderId="9" xfId="0" applyNumberFormat="1" applyFont="1" applyFill="1" applyBorder="1" applyAlignment="1">
      <alignment vertical="center"/>
    </xf>
    <xf numFmtId="4" fontId="8" fillId="17" borderId="9" xfId="0" applyNumberFormat="1" applyFont="1" applyFill="1" applyBorder="1" applyAlignment="1">
      <alignment vertical="center"/>
    </xf>
    <xf numFmtId="4" fontId="8" fillId="0" borderId="9" xfId="0" applyNumberFormat="1" applyFont="1" applyBorder="1"/>
    <xf numFmtId="4" fontId="8" fillId="17" borderId="9" xfId="0" applyNumberFormat="1" applyFont="1" applyFill="1" applyBorder="1"/>
    <xf numFmtId="4" fontId="8" fillId="9" borderId="9" xfId="5" applyNumberFormat="1" applyFont="1" applyFill="1" applyBorder="1" applyAlignment="1">
      <alignment vertical="center"/>
    </xf>
    <xf numFmtId="4" fontId="8" fillId="19" borderId="9" xfId="0" applyNumberFormat="1" applyFont="1" applyFill="1" applyBorder="1" applyAlignment="1">
      <alignment vertical="center"/>
    </xf>
    <xf numFmtId="4" fontId="8" fillId="18" borderId="9" xfId="0" applyNumberFormat="1" applyFont="1" applyFill="1" applyBorder="1" applyAlignment="1">
      <alignment vertical="center"/>
    </xf>
    <xf numFmtId="4" fontId="8" fillId="0" borderId="9" xfId="0" applyNumberFormat="1" applyFont="1" applyBorder="1" applyAlignment="1">
      <alignment vertical="center"/>
    </xf>
    <xf numFmtId="49" fontId="2" fillId="4" borderId="3" xfId="2" quotePrefix="1" applyNumberFormat="1" applyFont="1" applyFill="1" applyBorder="1" applyAlignment="1">
      <alignment horizontal="center" vertical="center" wrapText="1" justifyLastLine="1"/>
    </xf>
    <xf numFmtId="164" fontId="4" fillId="6" borderId="29" xfId="4" quotePrefix="1" applyNumberFormat="1" applyFont="1" applyBorder="1" applyAlignment="1">
      <alignment horizontal="left" vertical="center" indent="2" justifyLastLine="1"/>
    </xf>
    <xf numFmtId="0" fontId="4" fillId="6" borderId="26" xfId="4" quotePrefix="1" applyFont="1" applyBorder="1" applyAlignment="1">
      <alignment horizontal="left" vertical="center" wrapText="1" justifyLastLine="1"/>
    </xf>
    <xf numFmtId="4" fontId="5" fillId="8" borderId="32" xfId="0" applyNumberFormat="1" applyFont="1" applyFill="1" applyBorder="1" applyAlignment="1">
      <alignment vertical="center"/>
    </xf>
    <xf numFmtId="4" fontId="5" fillId="8" borderId="23" xfId="0" applyNumberFormat="1" applyFont="1" applyFill="1" applyBorder="1" applyAlignment="1">
      <alignment vertical="center"/>
    </xf>
    <xf numFmtId="4" fontId="5" fillId="8" borderId="33" xfId="0" applyNumberFormat="1" applyFont="1" applyFill="1" applyBorder="1" applyAlignment="1">
      <alignment vertical="center"/>
    </xf>
    <xf numFmtId="3" fontId="2" fillId="4" borderId="3" xfId="3" quotePrefix="1" applyNumberFormat="1" applyFont="1" applyFill="1" applyBorder="1" applyAlignment="1">
      <alignment horizontal="center" vertical="center"/>
    </xf>
    <xf numFmtId="164" fontId="4" fillId="11" borderId="20" xfId="4" quotePrefix="1" applyNumberFormat="1" applyFont="1" applyFill="1" applyBorder="1" applyAlignment="1">
      <alignment horizontal="left" vertical="center" indent="2" justifyLastLine="1"/>
    </xf>
    <xf numFmtId="0" fontId="1" fillId="11" borderId="22" xfId="6" quotePrefix="1" applyFill="1" applyBorder="1" applyAlignment="1">
      <alignment horizontal="left" vertical="center" wrapText="1" justifyLastLine="1"/>
    </xf>
    <xf numFmtId="4" fontId="8" fillId="11" borderId="25" xfId="0" applyNumberFormat="1" applyFont="1" applyFill="1" applyBorder="1"/>
    <xf numFmtId="4" fontId="8" fillId="11" borderId="22" xfId="0" applyNumberFormat="1" applyFont="1" applyFill="1" applyBorder="1"/>
    <xf numFmtId="0" fontId="7" fillId="0" borderId="30" xfId="0" applyFont="1" applyBorder="1"/>
    <xf numFmtId="0" fontId="7" fillId="0" borderId="3" xfId="0" applyFont="1" applyBorder="1"/>
    <xf numFmtId="164" fontId="3" fillId="13" borderId="24" xfId="7" quotePrefix="1" applyNumberFormat="1" applyFont="1" applyFill="1" applyBorder="1" applyAlignment="1">
      <alignment horizontal="left" vertical="center" indent="3" justifyLastLine="1"/>
    </xf>
    <xf numFmtId="0" fontId="3" fillId="13" borderId="23" xfId="7" quotePrefix="1" applyFont="1" applyFill="1" applyBorder="1" applyAlignment="1">
      <alignment horizontal="left" vertical="center" wrapText="1" justifyLastLine="1"/>
    </xf>
    <xf numFmtId="4" fontId="9" fillId="13" borderId="35" xfId="0" applyNumberFormat="1" applyFont="1" applyFill="1" applyBorder="1" applyAlignment="1">
      <alignment vertical="center"/>
    </xf>
    <xf numFmtId="4" fontId="9" fillId="13" borderId="23" xfId="0" applyNumberFormat="1" applyFont="1" applyFill="1" applyBorder="1" applyAlignment="1">
      <alignment vertical="center"/>
    </xf>
    <xf numFmtId="164" fontId="1" fillId="16" borderId="29" xfId="6" quotePrefix="1" applyNumberFormat="1" applyFill="1" applyBorder="1" applyAlignment="1">
      <alignment horizontal="left" vertical="center" indent="5" justifyLastLine="1"/>
    </xf>
    <xf numFmtId="0" fontId="1" fillId="16" borderId="26" xfId="6" quotePrefix="1" applyFill="1" applyBorder="1" applyAlignment="1">
      <alignment horizontal="left" vertical="center" wrapText="1" justifyLastLine="1"/>
    </xf>
    <xf numFmtId="4" fontId="8" fillId="16" borderId="27" xfId="0" applyNumberFormat="1" applyFont="1" applyFill="1" applyBorder="1" applyAlignment="1">
      <alignment vertical="center"/>
    </xf>
    <xf numFmtId="4" fontId="8" fillId="16" borderId="26" xfId="0" applyNumberFormat="1" applyFont="1" applyFill="1" applyBorder="1" applyAlignment="1">
      <alignment vertical="center"/>
    </xf>
    <xf numFmtId="4" fontId="10" fillId="15" borderId="3" xfId="0" applyNumberFormat="1" applyFont="1" applyFill="1" applyBorder="1" applyAlignment="1">
      <alignment vertical="center"/>
    </xf>
    <xf numFmtId="0" fontId="1" fillId="3" borderId="22" xfId="6" quotePrefix="1" applyFill="1" applyBorder="1" applyAlignment="1">
      <alignment horizontal="left" vertical="center" wrapText="1" justifyLastLine="1"/>
    </xf>
    <xf numFmtId="4" fontId="8" fillId="0" borderId="25" xfId="0" applyNumberFormat="1" applyFont="1" applyBorder="1"/>
    <xf numFmtId="4" fontId="8" fillId="0" borderId="22" xfId="0" applyNumberFormat="1" applyFont="1" applyBorder="1"/>
    <xf numFmtId="0" fontId="1" fillId="3" borderId="15" xfId="6" quotePrefix="1" applyFill="1" applyBorder="1" applyAlignment="1">
      <alignment horizontal="left" vertical="center" wrapText="1" justifyLastLine="1"/>
    </xf>
    <xf numFmtId="4" fontId="8" fillId="0" borderId="37" xfId="0" applyNumberFormat="1" applyFont="1" applyBorder="1"/>
    <xf numFmtId="4" fontId="8" fillId="0" borderId="13" xfId="0" applyNumberFormat="1" applyFont="1" applyBorder="1"/>
    <xf numFmtId="4" fontId="8" fillId="16" borderId="39" xfId="0" applyNumberFormat="1" applyFont="1" applyFill="1" applyBorder="1" applyAlignment="1">
      <alignment vertical="center"/>
    </xf>
    <xf numFmtId="4" fontId="8" fillId="16" borderId="6" xfId="0" applyNumberFormat="1" applyFont="1" applyFill="1" applyBorder="1" applyAlignment="1">
      <alignment vertical="center"/>
    </xf>
    <xf numFmtId="4" fontId="8" fillId="0" borderId="25" xfId="0" applyNumberFormat="1" applyFont="1" applyBorder="1" applyAlignment="1">
      <alignment vertical="center"/>
    </xf>
    <xf numFmtId="4" fontId="8" fillId="0" borderId="22" xfId="0" applyNumberFormat="1" applyFont="1" applyBorder="1" applyAlignment="1">
      <alignment vertical="center"/>
    </xf>
    <xf numFmtId="4" fontId="10" fillId="15" borderId="3" xfId="5" applyNumberFormat="1" applyFont="1" applyFill="1" applyBorder="1" applyAlignment="1">
      <alignment vertical="center"/>
    </xf>
    <xf numFmtId="4" fontId="8" fillId="16" borderId="6" xfId="5" applyNumberFormat="1" applyFont="1" applyFill="1" applyBorder="1" applyAlignment="1">
      <alignment vertical="center"/>
    </xf>
    <xf numFmtId="4" fontId="10" fillId="15" borderId="35" xfId="5" applyNumberFormat="1" applyFont="1" applyFill="1" applyBorder="1" applyAlignment="1">
      <alignment vertical="center"/>
    </xf>
    <xf numFmtId="4" fontId="10" fillId="15" borderId="23" xfId="5" applyNumberFormat="1" applyFont="1" applyFill="1" applyBorder="1" applyAlignment="1">
      <alignment vertical="center"/>
    </xf>
    <xf numFmtId="4" fontId="8" fillId="9" borderId="26" xfId="0" applyNumberFormat="1" applyFont="1" applyFill="1" applyBorder="1" applyAlignment="1">
      <alignment vertical="center"/>
    </xf>
    <xf numFmtId="164" fontId="1" fillId="9" borderId="29" xfId="6" quotePrefix="1" applyNumberFormat="1" applyFill="1" applyBorder="1" applyAlignment="1">
      <alignment horizontal="left" vertical="center" indent="6" justifyLastLine="1"/>
    </xf>
    <xf numFmtId="0" fontId="1" fillId="9" borderId="36" xfId="6" quotePrefix="1" applyFill="1" applyBorder="1" applyAlignment="1">
      <alignment horizontal="left" vertical="center" wrapText="1" justifyLastLine="1"/>
    </xf>
    <xf numFmtId="4" fontId="8" fillId="9" borderId="39" xfId="5" applyNumberFormat="1" applyFont="1" applyFill="1" applyBorder="1" applyAlignment="1">
      <alignment vertical="center"/>
    </xf>
    <xf numFmtId="4" fontId="8" fillId="9" borderId="26" xfId="5" applyNumberFormat="1" applyFont="1" applyFill="1" applyBorder="1" applyAlignment="1">
      <alignment vertical="center"/>
    </xf>
    <xf numFmtId="4" fontId="8" fillId="3" borderId="9" xfId="0" applyNumberFormat="1" applyFont="1" applyFill="1" applyBorder="1"/>
    <xf numFmtId="4" fontId="8" fillId="3" borderId="13" xfId="0" applyNumberFormat="1" applyFont="1" applyFill="1" applyBorder="1"/>
    <xf numFmtId="4" fontId="5" fillId="0" borderId="0" xfId="0" applyNumberFormat="1" applyFont="1" applyFill="1" applyBorder="1"/>
    <xf numFmtId="49" fontId="2" fillId="4" borderId="4" xfId="2" quotePrefix="1" applyNumberFormat="1" applyFont="1" applyFill="1" applyBorder="1" applyAlignment="1">
      <alignment horizontal="center" vertical="center" wrapText="1" justifyLastLine="1"/>
    </xf>
    <xf numFmtId="3" fontId="2" fillId="4" borderId="4" xfId="3" quotePrefix="1" applyNumberFormat="1" applyFont="1" applyFill="1" applyBorder="1" applyAlignment="1">
      <alignment horizontal="center" vertical="center"/>
    </xf>
    <xf numFmtId="4" fontId="8" fillId="9" borderId="11" xfId="0" applyNumberFormat="1" applyFont="1" applyFill="1" applyBorder="1"/>
    <xf numFmtId="4" fontId="8" fillId="11" borderId="34" xfId="0" applyNumberFormat="1" applyFont="1" applyFill="1" applyBorder="1"/>
    <xf numFmtId="0" fontId="7" fillId="0" borderId="4" xfId="0" applyFont="1" applyBorder="1"/>
    <xf numFmtId="4" fontId="9" fillId="13" borderId="33" xfId="0" applyNumberFormat="1" applyFont="1" applyFill="1" applyBorder="1" applyAlignment="1">
      <alignment vertical="center"/>
    </xf>
    <xf numFmtId="4" fontId="10" fillId="15" borderId="4" xfId="0" applyNumberFormat="1" applyFont="1" applyFill="1" applyBorder="1" applyAlignment="1">
      <alignment vertical="center"/>
    </xf>
    <xf numFmtId="4" fontId="8" fillId="16" borderId="36" xfId="0" applyNumberFormat="1" applyFont="1" applyFill="1" applyBorder="1" applyAlignment="1">
      <alignment vertical="center"/>
    </xf>
    <xf numFmtId="4" fontId="8" fillId="9" borderId="11" xfId="0" applyNumberFormat="1" applyFont="1" applyFill="1" applyBorder="1" applyAlignment="1">
      <alignment vertical="center"/>
    </xf>
    <xf numFmtId="4" fontId="8" fillId="17" borderId="11" xfId="0" applyNumberFormat="1" applyFont="1" applyFill="1" applyBorder="1" applyAlignment="1">
      <alignment vertical="center"/>
    </xf>
    <xf numFmtId="4" fontId="8" fillId="0" borderId="11" xfId="0" applyNumberFormat="1" applyFont="1" applyBorder="1"/>
    <xf numFmtId="4" fontId="8" fillId="3" borderId="11" xfId="0" applyNumberFormat="1" applyFont="1" applyFill="1" applyBorder="1"/>
    <xf numFmtId="4" fontId="8" fillId="17" borderId="11" xfId="0" applyNumberFormat="1" applyFont="1" applyFill="1" applyBorder="1"/>
    <xf numFmtId="4" fontId="8" fillId="9" borderId="36" xfId="0" applyNumberFormat="1" applyFont="1" applyFill="1" applyBorder="1" applyAlignment="1">
      <alignment vertical="center"/>
    </xf>
    <xf numFmtId="4" fontId="8" fillId="3" borderId="34" xfId="0" applyNumberFormat="1" applyFont="1" applyFill="1" applyBorder="1"/>
    <xf numFmtId="4" fontId="8" fillId="16" borderId="18" xfId="0" applyNumberFormat="1" applyFont="1" applyFill="1" applyBorder="1" applyAlignment="1">
      <alignment vertical="center"/>
    </xf>
    <xf numFmtId="4" fontId="8" fillId="9" borderId="36" xfId="5" applyNumberFormat="1" applyFont="1" applyFill="1" applyBorder="1" applyAlignment="1">
      <alignment vertical="center"/>
    </xf>
    <xf numFmtId="4" fontId="8" fillId="19" borderId="11" xfId="0" applyNumberFormat="1" applyFont="1" applyFill="1" applyBorder="1" applyAlignment="1">
      <alignment vertical="center"/>
    </xf>
    <xf numFmtId="4" fontId="8" fillId="0" borderId="15" xfId="0" applyNumberFormat="1" applyFont="1" applyBorder="1"/>
    <xf numFmtId="4" fontId="8" fillId="18" borderId="11" xfId="0" applyNumberFormat="1" applyFont="1" applyFill="1" applyBorder="1" applyAlignment="1">
      <alignment vertical="center"/>
    </xf>
    <xf numFmtId="4" fontId="8" fillId="3" borderId="15" xfId="0" applyNumberFormat="1" applyFont="1" applyFill="1" applyBorder="1"/>
    <xf numFmtId="4" fontId="8" fillId="0" borderId="11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/>
    </xf>
    <xf numFmtId="4" fontId="8" fillId="0" borderId="34" xfId="0" applyNumberFormat="1" applyFont="1" applyBorder="1"/>
    <xf numFmtId="4" fontId="10" fillId="15" borderId="4" xfId="5" applyNumberFormat="1" applyFont="1" applyFill="1" applyBorder="1" applyAlignment="1">
      <alignment vertical="center"/>
    </xf>
    <xf numFmtId="4" fontId="8" fillId="16" borderId="18" xfId="5" applyNumberFormat="1" applyFont="1" applyFill="1" applyBorder="1" applyAlignment="1">
      <alignment vertical="center"/>
    </xf>
    <xf numFmtId="4" fontId="8" fillId="9" borderId="11" xfId="5" applyNumberFormat="1" applyFont="1" applyFill="1" applyBorder="1" applyAlignment="1">
      <alignment vertical="center"/>
    </xf>
    <xf numFmtId="4" fontId="10" fillId="15" borderId="33" xfId="5" applyNumberFormat="1" applyFont="1" applyFill="1" applyBorder="1" applyAlignment="1">
      <alignment vertical="center"/>
    </xf>
    <xf numFmtId="0" fontId="1" fillId="9" borderId="38" xfId="6" quotePrefix="1" applyFill="1" applyBorder="1" applyAlignment="1">
      <alignment horizontal="left" vertical="center" wrapText="1" justifyLastLine="1"/>
    </xf>
    <xf numFmtId="0" fontId="1" fillId="16" borderId="18" xfId="6" quotePrefix="1" applyFill="1" applyBorder="1" applyAlignment="1">
      <alignment horizontal="left" vertical="center" wrapText="1" justifyLastLine="1"/>
    </xf>
    <xf numFmtId="0" fontId="1" fillId="3" borderId="34" xfId="6" quotePrefix="1" applyFill="1" applyBorder="1" applyAlignment="1">
      <alignment horizontal="left" vertical="center" wrapText="1" justifyLastLine="1"/>
    </xf>
  </cellXfs>
  <cellStyles count="9">
    <cellStyle name="Normal" xfId="0" builtinId="0"/>
    <cellStyle name="SAPBEXaggData" xfId="5" xr:uid="{00000000-0005-0000-0000-000001000000}"/>
    <cellStyle name="SAPBEXchaText" xfId="1" xr:uid="{00000000-0005-0000-0000-000002000000}"/>
    <cellStyle name="SAPBEXformats" xfId="3" xr:uid="{00000000-0005-0000-0000-000003000000}"/>
    <cellStyle name="SAPBEXHLevel0" xfId="4" xr:uid="{00000000-0005-0000-0000-000004000000}"/>
    <cellStyle name="SAPBEXHLevel1" xfId="7" xr:uid="{00000000-0005-0000-0000-000005000000}"/>
    <cellStyle name="SAPBEXHLevel2" xfId="8" xr:uid="{00000000-0005-0000-0000-000006000000}"/>
    <cellStyle name="SAPBEXHLevel3" xfId="6" xr:uid="{00000000-0005-0000-0000-000007000000}"/>
    <cellStyle name="SAPBEXstdItem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ordana.ivaskovic\AppData\Local\Microsoft\Windows\INetCache\Content.Outlook\00LXH0OF\Predlozak_PlanaNabave%20(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02098-8759-49C2-821F-326E0114C17B}">
  <dimension ref="A2:G192"/>
  <sheetViews>
    <sheetView tabSelected="1" workbookViewId="0">
      <selection activeCell="C113" sqref="C113"/>
    </sheetView>
  </sheetViews>
  <sheetFormatPr defaultRowHeight="15" x14ac:dyDescent="0.25"/>
  <cols>
    <col min="1" max="1" width="16.85546875" customWidth="1"/>
    <col min="2" max="2" width="43.7109375" customWidth="1"/>
    <col min="3" max="5" width="14.42578125" customWidth="1"/>
    <col min="6" max="6" width="12.140625" customWidth="1"/>
    <col min="7" max="7" width="13.85546875" bestFit="1" customWidth="1"/>
  </cols>
  <sheetData>
    <row r="2" spans="1:7" ht="15.75" thickBot="1" x14ac:dyDescent="0.3"/>
    <row r="3" spans="1:7" ht="34.5" thickBot="1" x14ac:dyDescent="0.3">
      <c r="A3" s="1" t="s">
        <v>0</v>
      </c>
      <c r="B3" s="2" t="s">
        <v>0</v>
      </c>
      <c r="C3" s="48" t="s">
        <v>162</v>
      </c>
      <c r="D3" s="77" t="s">
        <v>158</v>
      </c>
      <c r="E3" s="121" t="s">
        <v>161</v>
      </c>
    </row>
    <row r="4" spans="1:7" ht="15.75" thickBot="1" x14ac:dyDescent="0.3">
      <c r="A4" s="1"/>
      <c r="B4" s="2" t="s">
        <v>0</v>
      </c>
      <c r="C4" s="49" t="s">
        <v>1</v>
      </c>
      <c r="D4" s="83" t="s">
        <v>1</v>
      </c>
      <c r="E4" s="122" t="s">
        <v>1</v>
      </c>
    </row>
    <row r="5" spans="1:7" ht="22.5" x14ac:dyDescent="0.25">
      <c r="A5" s="78" t="s">
        <v>2</v>
      </c>
      <c r="B5" s="79" t="s">
        <v>3</v>
      </c>
      <c r="C5" s="80"/>
      <c r="D5" s="81"/>
      <c r="E5" s="82"/>
    </row>
    <row r="6" spans="1:7" x14ac:dyDescent="0.25">
      <c r="A6" s="3" t="s">
        <v>4</v>
      </c>
      <c r="B6" s="4" t="s">
        <v>5</v>
      </c>
      <c r="C6" s="39">
        <f t="shared" ref="C6:E6" si="0">C17+C88+C108+C122</f>
        <v>137706203</v>
      </c>
      <c r="D6" s="68">
        <f t="shared" si="0"/>
        <v>135292178</v>
      </c>
      <c r="E6" s="123">
        <f t="shared" si="0"/>
        <v>135579678</v>
      </c>
    </row>
    <row r="7" spans="1:7" x14ac:dyDescent="0.25">
      <c r="A7" s="3" t="s">
        <v>6</v>
      </c>
      <c r="B7" s="4" t="s">
        <v>7</v>
      </c>
      <c r="C7" s="39">
        <f t="shared" ref="C7:E7" si="1">C133</f>
        <v>93947434</v>
      </c>
      <c r="D7" s="68">
        <f t="shared" si="1"/>
        <v>93947434</v>
      </c>
      <c r="E7" s="123">
        <f t="shared" si="1"/>
        <v>92897434</v>
      </c>
    </row>
    <row r="8" spans="1:7" x14ac:dyDescent="0.25">
      <c r="A8" s="3" t="s">
        <v>8</v>
      </c>
      <c r="B8" s="4" t="s">
        <v>9</v>
      </c>
      <c r="C8" s="39">
        <f t="shared" ref="C8:E8" si="2">C170</f>
        <v>2280950</v>
      </c>
      <c r="D8" s="68">
        <f t="shared" si="2"/>
        <v>2280950</v>
      </c>
      <c r="E8" s="123">
        <f t="shared" si="2"/>
        <v>1760950</v>
      </c>
      <c r="G8" s="40"/>
    </row>
    <row r="9" spans="1:7" x14ac:dyDescent="0.25">
      <c r="A9" s="3" t="s">
        <v>10</v>
      </c>
      <c r="B9" s="5" t="s">
        <v>11</v>
      </c>
      <c r="C9" s="39">
        <f t="shared" ref="C9:E9" si="3">C66</f>
        <v>300000</v>
      </c>
      <c r="D9" s="68">
        <f t="shared" si="3"/>
        <v>300000</v>
      </c>
      <c r="E9" s="123">
        <f t="shared" si="3"/>
        <v>200000</v>
      </c>
    </row>
    <row r="10" spans="1:7" x14ac:dyDescent="0.25">
      <c r="A10" s="3" t="s">
        <v>12</v>
      </c>
      <c r="B10" s="4" t="s">
        <v>13</v>
      </c>
      <c r="C10" s="39">
        <f>C71</f>
        <v>160000</v>
      </c>
      <c r="D10" s="68">
        <f>D71</f>
        <v>160000</v>
      </c>
      <c r="E10" s="123">
        <f>E71</f>
        <v>60000</v>
      </c>
    </row>
    <row r="11" spans="1:7" x14ac:dyDescent="0.25">
      <c r="A11" s="3" t="s">
        <v>157</v>
      </c>
      <c r="B11" s="4" t="s">
        <v>151</v>
      </c>
      <c r="C11" s="39">
        <f>C75</f>
        <v>1106000</v>
      </c>
      <c r="D11" s="68">
        <f>D75</f>
        <v>1106000</v>
      </c>
      <c r="E11" s="123">
        <f>E75</f>
        <v>1819180</v>
      </c>
    </row>
    <row r="12" spans="1:7" ht="15.75" thickBot="1" x14ac:dyDescent="0.3">
      <c r="A12" s="84" t="s">
        <v>14</v>
      </c>
      <c r="B12" s="85"/>
      <c r="C12" s="86">
        <f>SUM(C6:C11)</f>
        <v>235500587</v>
      </c>
      <c r="D12" s="87">
        <f>SUM(D6:D11)</f>
        <v>233086562</v>
      </c>
      <c r="E12" s="124">
        <f>SUM(E6:E11)</f>
        <v>232317242</v>
      </c>
    </row>
    <row r="13" spans="1:7" ht="15.75" thickBot="1" x14ac:dyDescent="0.3">
      <c r="A13" s="6" t="s">
        <v>15</v>
      </c>
      <c r="B13" s="7" t="s">
        <v>16</v>
      </c>
      <c r="C13" s="88"/>
      <c r="D13" s="89"/>
      <c r="E13" s="125"/>
    </row>
    <row r="14" spans="1:7" ht="23.25" thickBot="1" x14ac:dyDescent="0.3">
      <c r="A14" s="90" t="s">
        <v>2</v>
      </c>
      <c r="B14" s="91" t="s">
        <v>17</v>
      </c>
      <c r="C14" s="92">
        <f>C15+C120+C132+C169</f>
        <v>234394587</v>
      </c>
      <c r="D14" s="93">
        <f>D15+D120+D132+D169+D75</f>
        <v>233086562</v>
      </c>
      <c r="E14" s="126">
        <f>E15+E120+E132+E169+E74</f>
        <v>232317242</v>
      </c>
    </row>
    <row r="15" spans="1:7" ht="23.25" thickBot="1" x14ac:dyDescent="0.3">
      <c r="A15" s="31" t="s">
        <v>18</v>
      </c>
      <c r="B15" s="32" t="s">
        <v>19</v>
      </c>
      <c r="C15" s="50">
        <f t="shared" ref="C15:E15" si="4">C16+C87+C107</f>
        <v>133486203</v>
      </c>
      <c r="D15" s="98">
        <f t="shared" si="4"/>
        <v>131306178</v>
      </c>
      <c r="E15" s="127">
        <f t="shared" si="4"/>
        <v>131393678</v>
      </c>
    </row>
    <row r="16" spans="1:7" ht="22.5" x14ac:dyDescent="0.25">
      <c r="A16" s="94" t="s">
        <v>20</v>
      </c>
      <c r="B16" s="95" t="s">
        <v>21</v>
      </c>
      <c r="C16" s="96">
        <f t="shared" ref="C16:E16" si="5">C17+C66+C71</f>
        <v>105139328</v>
      </c>
      <c r="D16" s="97">
        <f t="shared" si="5"/>
        <v>104363928</v>
      </c>
      <c r="E16" s="128">
        <f t="shared" si="5"/>
        <v>104837553</v>
      </c>
    </row>
    <row r="17" spans="1:5" x14ac:dyDescent="0.25">
      <c r="A17" s="10" t="s">
        <v>4</v>
      </c>
      <c r="B17" s="4" t="s">
        <v>5</v>
      </c>
      <c r="C17" s="52">
        <f t="shared" ref="C17:E17" si="6">C18+C21+C23+C26+C31+C37+C46+C48+C56+C60+C62+C64</f>
        <v>104679328</v>
      </c>
      <c r="D17" s="69">
        <f t="shared" si="6"/>
        <v>103903928</v>
      </c>
      <c r="E17" s="129">
        <f t="shared" si="6"/>
        <v>104577553</v>
      </c>
    </row>
    <row r="18" spans="1:5" x14ac:dyDescent="0.25">
      <c r="A18" s="11" t="s">
        <v>22</v>
      </c>
      <c r="B18" s="12" t="s">
        <v>23</v>
      </c>
      <c r="C18" s="53">
        <f t="shared" ref="C18:E18" si="7">SUM(C19:C20)</f>
        <v>72100000</v>
      </c>
      <c r="D18" s="70">
        <f t="shared" si="7"/>
        <v>72100000</v>
      </c>
      <c r="E18" s="130">
        <f t="shared" si="7"/>
        <v>72100000</v>
      </c>
    </row>
    <row r="19" spans="1:5" x14ac:dyDescent="0.25">
      <c r="A19" s="13" t="s">
        <v>24</v>
      </c>
      <c r="B19" s="43" t="s">
        <v>25</v>
      </c>
      <c r="C19" s="54">
        <v>71800000</v>
      </c>
      <c r="D19" s="71">
        <v>71800000</v>
      </c>
      <c r="E19" s="131">
        <v>71800000</v>
      </c>
    </row>
    <row r="20" spans="1:5" x14ac:dyDescent="0.25">
      <c r="A20" s="13" t="s">
        <v>26</v>
      </c>
      <c r="B20" s="43" t="s">
        <v>27</v>
      </c>
      <c r="C20" s="54">
        <v>300000</v>
      </c>
      <c r="D20" s="71">
        <v>300000</v>
      </c>
      <c r="E20" s="131">
        <v>300000</v>
      </c>
    </row>
    <row r="21" spans="1:5" x14ac:dyDescent="0.25">
      <c r="A21" s="11" t="s">
        <v>28</v>
      </c>
      <c r="B21" s="12" t="s">
        <v>29</v>
      </c>
      <c r="C21" s="53">
        <f t="shared" ref="C21:E21" si="8">SUM(C22)</f>
        <v>3100000</v>
      </c>
      <c r="D21" s="70">
        <f t="shared" si="8"/>
        <v>3100000</v>
      </c>
      <c r="E21" s="130">
        <f t="shared" si="8"/>
        <v>3100000</v>
      </c>
    </row>
    <row r="22" spans="1:5" x14ac:dyDescent="0.25">
      <c r="A22" s="13" t="s">
        <v>30</v>
      </c>
      <c r="B22" s="43" t="s">
        <v>29</v>
      </c>
      <c r="C22" s="54">
        <v>3100000</v>
      </c>
      <c r="D22" s="71">
        <v>3100000</v>
      </c>
      <c r="E22" s="131">
        <v>3100000</v>
      </c>
    </row>
    <row r="23" spans="1:5" x14ac:dyDescent="0.25">
      <c r="A23" s="11" t="s">
        <v>31</v>
      </c>
      <c r="B23" s="12" t="s">
        <v>32</v>
      </c>
      <c r="C23" s="53">
        <f t="shared" ref="C23:E23" si="9">SUM(C24:C25)</f>
        <v>11896500</v>
      </c>
      <c r="D23" s="70">
        <f t="shared" si="9"/>
        <v>11896500</v>
      </c>
      <c r="E23" s="130">
        <f t="shared" si="9"/>
        <v>11896500</v>
      </c>
    </row>
    <row r="24" spans="1:5" x14ac:dyDescent="0.25">
      <c r="A24" s="13" t="s">
        <v>33</v>
      </c>
      <c r="B24" s="43" t="s">
        <v>34</v>
      </c>
      <c r="C24" s="54">
        <v>11896500</v>
      </c>
      <c r="D24" s="71">
        <v>11896500</v>
      </c>
      <c r="E24" s="131">
        <v>11896500</v>
      </c>
    </row>
    <row r="25" spans="1:5" ht="22.5" customHeight="1" x14ac:dyDescent="0.25">
      <c r="A25" s="13" t="s">
        <v>35</v>
      </c>
      <c r="B25" s="43" t="s">
        <v>140</v>
      </c>
      <c r="C25" s="54">
        <v>0</v>
      </c>
      <c r="D25" s="71">
        <v>0</v>
      </c>
      <c r="E25" s="131">
        <v>0</v>
      </c>
    </row>
    <row r="26" spans="1:5" x14ac:dyDescent="0.25">
      <c r="A26" s="11" t="s">
        <v>36</v>
      </c>
      <c r="B26" s="12" t="s">
        <v>37</v>
      </c>
      <c r="C26" s="53">
        <f t="shared" ref="C26:E26" si="10">SUM(C27:C30)</f>
        <v>4604828</v>
      </c>
      <c r="D26" s="70">
        <f t="shared" si="10"/>
        <v>4477328</v>
      </c>
      <c r="E26" s="130">
        <f t="shared" si="10"/>
        <v>3877328</v>
      </c>
    </row>
    <row r="27" spans="1:5" x14ac:dyDescent="0.25">
      <c r="A27" s="13" t="s">
        <v>38</v>
      </c>
      <c r="B27" s="43" t="s">
        <v>39</v>
      </c>
      <c r="C27" s="54">
        <v>950000</v>
      </c>
      <c r="D27" s="71">
        <v>950000</v>
      </c>
      <c r="E27" s="132">
        <v>750000</v>
      </c>
    </row>
    <row r="28" spans="1:5" x14ac:dyDescent="0.25">
      <c r="A28" s="13" t="s">
        <v>40</v>
      </c>
      <c r="B28" s="43" t="s">
        <v>41</v>
      </c>
      <c r="C28" s="54">
        <v>3500000</v>
      </c>
      <c r="D28" s="118">
        <v>3380000</v>
      </c>
      <c r="E28" s="132">
        <v>2980000</v>
      </c>
    </row>
    <row r="29" spans="1:5" x14ac:dyDescent="0.25">
      <c r="A29" s="13" t="s">
        <v>42</v>
      </c>
      <c r="B29" s="43" t="s">
        <v>43</v>
      </c>
      <c r="C29" s="54">
        <v>150000</v>
      </c>
      <c r="D29" s="118">
        <v>142500</v>
      </c>
      <c r="E29" s="132">
        <v>142500</v>
      </c>
    </row>
    <row r="30" spans="1:5" x14ac:dyDescent="0.25">
      <c r="A30" s="13" t="s">
        <v>44</v>
      </c>
      <c r="B30" s="43" t="s">
        <v>45</v>
      </c>
      <c r="C30" s="54">
        <v>4828</v>
      </c>
      <c r="D30" s="71">
        <v>4828</v>
      </c>
      <c r="E30" s="131">
        <v>4828</v>
      </c>
    </row>
    <row r="31" spans="1:5" x14ac:dyDescent="0.25">
      <c r="A31" s="11" t="s">
        <v>46</v>
      </c>
      <c r="B31" s="12" t="s">
        <v>47</v>
      </c>
      <c r="C31" s="53">
        <f t="shared" ref="C31:E31" si="11">SUM(C32:C36)</f>
        <v>1837000</v>
      </c>
      <c r="D31" s="70">
        <f t="shared" si="11"/>
        <v>1745150</v>
      </c>
      <c r="E31" s="130">
        <f t="shared" si="11"/>
        <v>1745150</v>
      </c>
    </row>
    <row r="32" spans="1:5" x14ac:dyDescent="0.25">
      <c r="A32" s="13" t="s">
        <v>48</v>
      </c>
      <c r="B32" s="43" t="s">
        <v>49</v>
      </c>
      <c r="C32" s="54">
        <v>800000</v>
      </c>
      <c r="D32" s="118">
        <v>760000</v>
      </c>
      <c r="E32" s="132">
        <v>760000</v>
      </c>
    </row>
    <row r="33" spans="1:5" x14ac:dyDescent="0.25">
      <c r="A33" s="13" t="s">
        <v>50</v>
      </c>
      <c r="B33" s="43" t="s">
        <v>51</v>
      </c>
      <c r="C33" s="54">
        <v>700000</v>
      </c>
      <c r="D33" s="118">
        <v>665000</v>
      </c>
      <c r="E33" s="132">
        <v>665000</v>
      </c>
    </row>
    <row r="34" spans="1:5" x14ac:dyDescent="0.25">
      <c r="A34" s="13" t="s">
        <v>52</v>
      </c>
      <c r="B34" s="43" t="s">
        <v>53</v>
      </c>
      <c r="C34" s="54">
        <v>150000</v>
      </c>
      <c r="D34" s="118">
        <v>142500</v>
      </c>
      <c r="E34" s="132">
        <v>142500</v>
      </c>
    </row>
    <row r="35" spans="1:5" x14ac:dyDescent="0.25">
      <c r="A35" s="13" t="s">
        <v>54</v>
      </c>
      <c r="B35" s="43" t="s">
        <v>55</v>
      </c>
      <c r="C35" s="54">
        <v>100000</v>
      </c>
      <c r="D35" s="118">
        <v>95000</v>
      </c>
      <c r="E35" s="132">
        <v>95000</v>
      </c>
    </row>
    <row r="36" spans="1:5" x14ac:dyDescent="0.25">
      <c r="A36" s="13" t="s">
        <v>56</v>
      </c>
      <c r="B36" s="43" t="s">
        <v>57</v>
      </c>
      <c r="C36" s="54">
        <v>87000</v>
      </c>
      <c r="D36" s="118">
        <v>82650</v>
      </c>
      <c r="E36" s="132">
        <v>82650</v>
      </c>
    </row>
    <row r="37" spans="1:5" x14ac:dyDescent="0.25">
      <c r="A37" s="11" t="s">
        <v>58</v>
      </c>
      <c r="B37" s="42" t="s">
        <v>59</v>
      </c>
      <c r="C37" s="53">
        <f t="shared" ref="C37:E37" si="12">SUM(C38:C45)</f>
        <v>10150000</v>
      </c>
      <c r="D37" s="70">
        <f t="shared" si="12"/>
        <v>9642500</v>
      </c>
      <c r="E37" s="130">
        <f t="shared" si="12"/>
        <v>10720425</v>
      </c>
    </row>
    <row r="38" spans="1:5" x14ac:dyDescent="0.25">
      <c r="A38" s="13" t="s">
        <v>60</v>
      </c>
      <c r="B38" s="43" t="s">
        <v>61</v>
      </c>
      <c r="C38" s="54">
        <f>850000+250000</f>
        <v>1100000</v>
      </c>
      <c r="D38" s="118">
        <v>1045000</v>
      </c>
      <c r="E38" s="132">
        <v>2122925</v>
      </c>
    </row>
    <row r="39" spans="1:5" x14ac:dyDescent="0.25">
      <c r="A39" s="13" t="s">
        <v>62</v>
      </c>
      <c r="B39" s="43" t="s">
        <v>63</v>
      </c>
      <c r="C39" s="54">
        <v>500000</v>
      </c>
      <c r="D39" s="118">
        <v>475000</v>
      </c>
      <c r="E39" s="132">
        <v>475000</v>
      </c>
    </row>
    <row r="40" spans="1:5" x14ac:dyDescent="0.25">
      <c r="A40" s="13" t="s">
        <v>64</v>
      </c>
      <c r="B40" s="43" t="s">
        <v>65</v>
      </c>
      <c r="C40" s="54">
        <v>150000</v>
      </c>
      <c r="D40" s="118">
        <v>142500</v>
      </c>
      <c r="E40" s="132">
        <v>142500</v>
      </c>
    </row>
    <row r="41" spans="1:5" x14ac:dyDescent="0.25">
      <c r="A41" s="13" t="s">
        <v>66</v>
      </c>
      <c r="B41" s="43" t="s">
        <v>67</v>
      </c>
      <c r="C41" s="54">
        <v>500000</v>
      </c>
      <c r="D41" s="118">
        <v>475000</v>
      </c>
      <c r="E41" s="132">
        <v>475000</v>
      </c>
    </row>
    <row r="42" spans="1:5" x14ac:dyDescent="0.25">
      <c r="A42" s="13" t="s">
        <v>68</v>
      </c>
      <c r="B42" s="43" t="s">
        <v>69</v>
      </c>
      <c r="C42" s="54">
        <v>6500000</v>
      </c>
      <c r="D42" s="118">
        <v>6175000</v>
      </c>
      <c r="E42" s="132">
        <v>6175000</v>
      </c>
    </row>
    <row r="43" spans="1:5" x14ac:dyDescent="0.25">
      <c r="A43" s="13" t="s">
        <v>70</v>
      </c>
      <c r="B43" s="43" t="s">
        <v>71</v>
      </c>
      <c r="C43" s="54">
        <v>400000</v>
      </c>
      <c r="D43" s="118">
        <v>380000</v>
      </c>
      <c r="E43" s="132">
        <v>380000</v>
      </c>
    </row>
    <row r="44" spans="1:5" x14ac:dyDescent="0.25">
      <c r="A44" s="13" t="s">
        <v>72</v>
      </c>
      <c r="B44" s="43" t="s">
        <v>73</v>
      </c>
      <c r="C44" s="54">
        <v>400000</v>
      </c>
      <c r="D44" s="118">
        <v>380000</v>
      </c>
      <c r="E44" s="132">
        <v>380000</v>
      </c>
    </row>
    <row r="45" spans="1:5" x14ac:dyDescent="0.25">
      <c r="A45" s="13" t="s">
        <v>74</v>
      </c>
      <c r="B45" s="43" t="s">
        <v>75</v>
      </c>
      <c r="C45" s="54">
        <v>600000</v>
      </c>
      <c r="D45" s="118">
        <v>570000</v>
      </c>
      <c r="E45" s="132">
        <v>570000</v>
      </c>
    </row>
    <row r="46" spans="1:5" x14ac:dyDescent="0.25">
      <c r="A46" s="11" t="s">
        <v>76</v>
      </c>
      <c r="B46" s="12" t="s">
        <v>77</v>
      </c>
      <c r="C46" s="53">
        <f t="shared" ref="C46:E46" si="13">SUM(C47)</f>
        <v>1000</v>
      </c>
      <c r="D46" s="70">
        <f t="shared" si="13"/>
        <v>1000</v>
      </c>
      <c r="E46" s="130">
        <f t="shared" si="13"/>
        <v>1000</v>
      </c>
    </row>
    <row r="47" spans="1:5" x14ac:dyDescent="0.25">
      <c r="A47" s="13" t="s">
        <v>78</v>
      </c>
      <c r="B47" s="43" t="s">
        <v>77</v>
      </c>
      <c r="C47" s="54">
        <v>1000</v>
      </c>
      <c r="D47" s="71">
        <v>1000</v>
      </c>
      <c r="E47" s="131">
        <v>1000</v>
      </c>
    </row>
    <row r="48" spans="1:5" x14ac:dyDescent="0.25">
      <c r="A48" s="11" t="s">
        <v>79</v>
      </c>
      <c r="B48" s="12" t="s">
        <v>80</v>
      </c>
      <c r="C48" s="53">
        <f t="shared" ref="C48:E48" si="14">SUM(C49:C55)</f>
        <v>771000</v>
      </c>
      <c r="D48" s="70">
        <f t="shared" si="14"/>
        <v>732450</v>
      </c>
      <c r="E48" s="130">
        <f t="shared" si="14"/>
        <v>882450</v>
      </c>
    </row>
    <row r="49" spans="1:5" x14ac:dyDescent="0.25">
      <c r="A49" s="13" t="s">
        <v>81</v>
      </c>
      <c r="B49" s="43" t="s">
        <v>82</v>
      </c>
      <c r="C49" s="54">
        <v>126000</v>
      </c>
      <c r="D49" s="118">
        <v>119700</v>
      </c>
      <c r="E49" s="132">
        <v>119700</v>
      </c>
    </row>
    <row r="50" spans="1:5" x14ac:dyDescent="0.25">
      <c r="A50" s="13" t="s">
        <v>83</v>
      </c>
      <c r="B50" s="43" t="s">
        <v>84</v>
      </c>
      <c r="C50" s="54">
        <v>150000</v>
      </c>
      <c r="D50" s="118">
        <v>142500</v>
      </c>
      <c r="E50" s="132">
        <v>142500</v>
      </c>
    </row>
    <row r="51" spans="1:5" x14ac:dyDescent="0.25">
      <c r="A51" s="13" t="s">
        <v>85</v>
      </c>
      <c r="B51" s="43" t="s">
        <v>86</v>
      </c>
      <c r="C51" s="54">
        <v>30000</v>
      </c>
      <c r="D51" s="118">
        <v>28500</v>
      </c>
      <c r="E51" s="132">
        <v>28500</v>
      </c>
    </row>
    <row r="52" spans="1:5" x14ac:dyDescent="0.25">
      <c r="A52" s="13" t="s">
        <v>87</v>
      </c>
      <c r="B52" s="43" t="s">
        <v>88</v>
      </c>
      <c r="C52" s="54">
        <v>50000</v>
      </c>
      <c r="D52" s="118">
        <v>47500</v>
      </c>
      <c r="E52" s="132">
        <v>47500</v>
      </c>
    </row>
    <row r="53" spans="1:5" x14ac:dyDescent="0.25">
      <c r="A53" s="13" t="s">
        <v>89</v>
      </c>
      <c r="B53" s="43" t="s">
        <v>90</v>
      </c>
      <c r="C53" s="54">
        <v>380000</v>
      </c>
      <c r="D53" s="118">
        <v>361000</v>
      </c>
      <c r="E53" s="132">
        <v>361000</v>
      </c>
    </row>
    <row r="54" spans="1:5" x14ac:dyDescent="0.25">
      <c r="A54" s="13" t="s">
        <v>91</v>
      </c>
      <c r="B54" s="43" t="s">
        <v>92</v>
      </c>
      <c r="C54" s="54">
        <v>30000</v>
      </c>
      <c r="D54" s="118">
        <v>28500</v>
      </c>
      <c r="E54" s="132">
        <v>178500</v>
      </c>
    </row>
    <row r="55" spans="1:5" x14ac:dyDescent="0.25">
      <c r="A55" s="13" t="s">
        <v>93</v>
      </c>
      <c r="B55" s="43" t="s">
        <v>80</v>
      </c>
      <c r="C55" s="54">
        <v>5000</v>
      </c>
      <c r="D55" s="118">
        <v>4750</v>
      </c>
      <c r="E55" s="132">
        <v>4750</v>
      </c>
    </row>
    <row r="56" spans="1:5" x14ac:dyDescent="0.25">
      <c r="A56" s="11" t="s">
        <v>94</v>
      </c>
      <c r="B56" s="12" t="s">
        <v>95</v>
      </c>
      <c r="C56" s="53">
        <f t="shared" ref="C56:E56" si="15">SUM(C57:C59)</f>
        <v>19000</v>
      </c>
      <c r="D56" s="70">
        <f t="shared" si="15"/>
        <v>19000</v>
      </c>
      <c r="E56" s="130">
        <f t="shared" si="15"/>
        <v>39000</v>
      </c>
    </row>
    <row r="57" spans="1:5" x14ac:dyDescent="0.25">
      <c r="A57" s="13" t="s">
        <v>96</v>
      </c>
      <c r="B57" s="43" t="s">
        <v>97</v>
      </c>
      <c r="C57" s="54">
        <v>2000</v>
      </c>
      <c r="D57" s="71">
        <v>2000</v>
      </c>
      <c r="E57" s="131">
        <v>2000</v>
      </c>
    </row>
    <row r="58" spans="1:5" x14ac:dyDescent="0.25">
      <c r="A58" s="13" t="s">
        <v>98</v>
      </c>
      <c r="B58" s="43" t="s">
        <v>99</v>
      </c>
      <c r="C58" s="54">
        <v>15000</v>
      </c>
      <c r="D58" s="71">
        <v>15000</v>
      </c>
      <c r="E58" s="132">
        <v>35000</v>
      </c>
    </row>
    <row r="59" spans="1:5" x14ac:dyDescent="0.25">
      <c r="A59" s="13" t="s">
        <v>100</v>
      </c>
      <c r="B59" s="43" t="s">
        <v>101</v>
      </c>
      <c r="C59" s="54">
        <v>2000</v>
      </c>
      <c r="D59" s="71">
        <v>2000</v>
      </c>
      <c r="E59" s="131">
        <v>2000</v>
      </c>
    </row>
    <row r="60" spans="1:5" x14ac:dyDescent="0.25">
      <c r="A60" s="11" t="s">
        <v>163</v>
      </c>
      <c r="B60" s="42" t="s">
        <v>166</v>
      </c>
      <c r="C60" s="53">
        <f t="shared" ref="C60:E60" si="16">SUM(C61)</f>
        <v>0</v>
      </c>
      <c r="D60" s="70">
        <f t="shared" si="16"/>
        <v>0</v>
      </c>
      <c r="E60" s="130">
        <f t="shared" si="16"/>
        <v>25700</v>
      </c>
    </row>
    <row r="61" spans="1:5" x14ac:dyDescent="0.25">
      <c r="A61" s="13" t="s">
        <v>164</v>
      </c>
      <c r="B61" s="43" t="s">
        <v>165</v>
      </c>
      <c r="C61" s="54">
        <v>0</v>
      </c>
      <c r="D61" s="71">
        <v>0</v>
      </c>
      <c r="E61" s="131">
        <v>25700</v>
      </c>
    </row>
    <row r="62" spans="1:5" x14ac:dyDescent="0.25">
      <c r="A62" s="11" t="s">
        <v>102</v>
      </c>
      <c r="B62" s="42" t="s">
        <v>103</v>
      </c>
      <c r="C62" s="53">
        <f t="shared" ref="C62:E62" si="17">SUM(C63)</f>
        <v>200000</v>
      </c>
      <c r="D62" s="70">
        <f t="shared" si="17"/>
        <v>190000</v>
      </c>
      <c r="E62" s="130">
        <f t="shared" si="17"/>
        <v>190000</v>
      </c>
    </row>
    <row r="63" spans="1:5" x14ac:dyDescent="0.25">
      <c r="A63" s="13" t="s">
        <v>104</v>
      </c>
      <c r="B63" s="43" t="s">
        <v>105</v>
      </c>
      <c r="C63" s="54">
        <v>200000</v>
      </c>
      <c r="D63" s="118">
        <v>190000</v>
      </c>
      <c r="E63" s="132">
        <v>190000</v>
      </c>
    </row>
    <row r="64" spans="1:5" x14ac:dyDescent="0.25">
      <c r="A64" s="11" t="s">
        <v>106</v>
      </c>
      <c r="B64" s="12" t="s">
        <v>107</v>
      </c>
      <c r="C64" s="53">
        <f t="shared" ref="C64:E64" si="18">SUM(C65)</f>
        <v>0</v>
      </c>
      <c r="D64" s="70">
        <f t="shared" si="18"/>
        <v>0</v>
      </c>
      <c r="E64" s="130">
        <f t="shared" si="18"/>
        <v>0</v>
      </c>
    </row>
    <row r="65" spans="1:7" x14ac:dyDescent="0.25">
      <c r="A65" s="13" t="s">
        <v>108</v>
      </c>
      <c r="B65" s="14" t="s">
        <v>109</v>
      </c>
      <c r="C65" s="54">
        <v>0</v>
      </c>
      <c r="D65" s="71">
        <v>0</v>
      </c>
      <c r="E65" s="131">
        <v>0</v>
      </c>
    </row>
    <row r="66" spans="1:7" x14ac:dyDescent="0.25">
      <c r="A66" s="10" t="s">
        <v>10</v>
      </c>
      <c r="B66" s="4" t="s">
        <v>11</v>
      </c>
      <c r="C66" s="52">
        <f t="shared" ref="C66:E67" si="19">SUM(C67)</f>
        <v>300000</v>
      </c>
      <c r="D66" s="69">
        <f t="shared" si="19"/>
        <v>300000</v>
      </c>
      <c r="E66" s="129">
        <f t="shared" si="19"/>
        <v>200000</v>
      </c>
    </row>
    <row r="67" spans="1:7" x14ac:dyDescent="0.25">
      <c r="A67" s="11" t="s">
        <v>46</v>
      </c>
      <c r="B67" s="12" t="s">
        <v>47</v>
      </c>
      <c r="C67" s="53">
        <f t="shared" si="19"/>
        <v>300000</v>
      </c>
      <c r="D67" s="70">
        <f t="shared" si="19"/>
        <v>300000</v>
      </c>
      <c r="E67" s="130">
        <f t="shared" si="19"/>
        <v>200000</v>
      </c>
    </row>
    <row r="68" spans="1:7" x14ac:dyDescent="0.25">
      <c r="A68" s="13" t="s">
        <v>110</v>
      </c>
      <c r="B68" s="14" t="s">
        <v>111</v>
      </c>
      <c r="C68" s="54">
        <v>300000</v>
      </c>
      <c r="D68" s="71">
        <v>300000</v>
      </c>
      <c r="E68" s="132">
        <v>200000</v>
      </c>
    </row>
    <row r="69" spans="1:7" x14ac:dyDescent="0.25">
      <c r="A69" s="11" t="s">
        <v>79</v>
      </c>
      <c r="B69" s="42" t="s">
        <v>80</v>
      </c>
      <c r="C69" s="55">
        <f t="shared" ref="C69:E69" si="20">C70</f>
        <v>0</v>
      </c>
      <c r="D69" s="72">
        <f t="shared" si="20"/>
        <v>0</v>
      </c>
      <c r="E69" s="133">
        <f t="shared" si="20"/>
        <v>0</v>
      </c>
    </row>
    <row r="70" spans="1:7" x14ac:dyDescent="0.25">
      <c r="A70" s="19" t="s">
        <v>93</v>
      </c>
      <c r="B70" s="43" t="s">
        <v>80</v>
      </c>
      <c r="C70" s="54">
        <v>0</v>
      </c>
      <c r="D70" s="71">
        <v>0</v>
      </c>
      <c r="E70" s="131">
        <v>0</v>
      </c>
    </row>
    <row r="71" spans="1:7" x14ac:dyDescent="0.25">
      <c r="A71" s="10" t="s">
        <v>12</v>
      </c>
      <c r="B71" s="4" t="s">
        <v>13</v>
      </c>
      <c r="C71" s="56">
        <f t="shared" ref="C71:E71" si="21">SUM(C72)</f>
        <v>160000</v>
      </c>
      <c r="D71" s="113">
        <f t="shared" si="21"/>
        <v>160000</v>
      </c>
      <c r="E71" s="134">
        <f t="shared" si="21"/>
        <v>60000</v>
      </c>
    </row>
    <row r="72" spans="1:7" x14ac:dyDescent="0.25">
      <c r="A72" s="11" t="s">
        <v>36</v>
      </c>
      <c r="B72" s="12" t="s">
        <v>37</v>
      </c>
      <c r="C72" s="53">
        <f>SUM(C73)</f>
        <v>160000</v>
      </c>
      <c r="D72" s="70">
        <f>SUM(D73)</f>
        <v>160000</v>
      </c>
      <c r="E72" s="130">
        <f>SUM(E73)</f>
        <v>60000</v>
      </c>
    </row>
    <row r="73" spans="1:7" ht="15.75" thickBot="1" x14ac:dyDescent="0.3">
      <c r="A73" s="19" t="s">
        <v>38</v>
      </c>
      <c r="B73" s="99" t="s">
        <v>39</v>
      </c>
      <c r="C73" s="100">
        <v>160000</v>
      </c>
      <c r="D73" s="101">
        <v>160000</v>
      </c>
      <c r="E73" s="135">
        <v>60000</v>
      </c>
    </row>
    <row r="74" spans="1:7" x14ac:dyDescent="0.25">
      <c r="A74" s="8" t="s">
        <v>159</v>
      </c>
      <c r="B74" s="9" t="s">
        <v>160</v>
      </c>
      <c r="C74" s="51">
        <f t="shared" ref="C74:E74" si="22">C75</f>
        <v>1106000</v>
      </c>
      <c r="D74" s="106">
        <f t="shared" si="22"/>
        <v>1106000</v>
      </c>
      <c r="E74" s="136">
        <f t="shared" si="22"/>
        <v>1819180</v>
      </c>
    </row>
    <row r="75" spans="1:7" x14ac:dyDescent="0.25">
      <c r="A75" s="114">
        <v>52</v>
      </c>
      <c r="B75" s="115" t="s">
        <v>151</v>
      </c>
      <c r="C75" s="116">
        <f t="shared" ref="C75:E75" si="23">C76+C82</f>
        <v>1106000</v>
      </c>
      <c r="D75" s="117">
        <f t="shared" si="23"/>
        <v>1106000</v>
      </c>
      <c r="E75" s="137">
        <f t="shared" si="23"/>
        <v>1819180</v>
      </c>
    </row>
    <row r="76" spans="1:7" x14ac:dyDescent="0.25">
      <c r="A76" s="45" t="s">
        <v>10</v>
      </c>
      <c r="B76" s="46" t="s">
        <v>152</v>
      </c>
      <c r="C76" s="58">
        <f t="shared" ref="C76:E76" si="24">C77+C80</f>
        <v>876000</v>
      </c>
      <c r="D76" s="74">
        <f t="shared" si="24"/>
        <v>876000</v>
      </c>
      <c r="E76" s="138">
        <f t="shared" si="24"/>
        <v>876000</v>
      </c>
      <c r="G76" s="40"/>
    </row>
    <row r="77" spans="1:7" x14ac:dyDescent="0.25">
      <c r="A77" s="11" t="s">
        <v>22</v>
      </c>
      <c r="B77" s="42" t="s">
        <v>23</v>
      </c>
      <c r="C77" s="59">
        <f t="shared" ref="C77:E77" si="25">C78+C79</f>
        <v>750000</v>
      </c>
      <c r="D77" s="70">
        <f t="shared" si="25"/>
        <v>750000</v>
      </c>
      <c r="E77" s="130">
        <f t="shared" si="25"/>
        <v>750000</v>
      </c>
    </row>
    <row r="78" spans="1:7" x14ac:dyDescent="0.25">
      <c r="A78" s="13" t="s">
        <v>24</v>
      </c>
      <c r="B78" s="43" t="s">
        <v>25</v>
      </c>
      <c r="C78" s="60">
        <v>740000</v>
      </c>
      <c r="D78" s="71">
        <v>740000</v>
      </c>
      <c r="E78" s="131">
        <v>740000</v>
      </c>
    </row>
    <row r="79" spans="1:7" x14ac:dyDescent="0.25">
      <c r="A79" s="13" t="s">
        <v>26</v>
      </c>
      <c r="B79" s="43" t="s">
        <v>27</v>
      </c>
      <c r="C79" s="60">
        <v>10000</v>
      </c>
      <c r="D79" s="71">
        <v>10000</v>
      </c>
      <c r="E79" s="131">
        <v>10000</v>
      </c>
    </row>
    <row r="80" spans="1:7" x14ac:dyDescent="0.25">
      <c r="A80" s="11" t="s">
        <v>31</v>
      </c>
      <c r="B80" s="42" t="s">
        <v>32</v>
      </c>
      <c r="C80" s="59">
        <f t="shared" ref="C80:E80" si="26">C81</f>
        <v>126000</v>
      </c>
      <c r="D80" s="70">
        <f t="shared" si="26"/>
        <v>126000</v>
      </c>
      <c r="E80" s="130">
        <f t="shared" si="26"/>
        <v>126000</v>
      </c>
    </row>
    <row r="81" spans="1:5" x14ac:dyDescent="0.25">
      <c r="A81" s="13" t="s">
        <v>33</v>
      </c>
      <c r="B81" s="43" t="s">
        <v>153</v>
      </c>
      <c r="C81" s="60">
        <v>126000</v>
      </c>
      <c r="D81" s="71">
        <v>126000</v>
      </c>
      <c r="E81" s="131">
        <v>126000</v>
      </c>
    </row>
    <row r="82" spans="1:5" x14ac:dyDescent="0.25">
      <c r="A82" s="45" t="s">
        <v>154</v>
      </c>
      <c r="B82" s="46" t="s">
        <v>155</v>
      </c>
      <c r="C82" s="58">
        <f t="shared" ref="C82:E82" si="27">C83+C85</f>
        <v>230000</v>
      </c>
      <c r="D82" s="74">
        <f t="shared" si="27"/>
        <v>230000</v>
      </c>
      <c r="E82" s="138">
        <f t="shared" si="27"/>
        <v>943180</v>
      </c>
    </row>
    <row r="83" spans="1:5" x14ac:dyDescent="0.25">
      <c r="A83" s="11" t="s">
        <v>36</v>
      </c>
      <c r="B83" s="42" t="s">
        <v>156</v>
      </c>
      <c r="C83" s="59">
        <f t="shared" ref="C83:E83" si="28">C84</f>
        <v>39000</v>
      </c>
      <c r="D83" s="70">
        <f t="shared" si="28"/>
        <v>39000</v>
      </c>
      <c r="E83" s="130">
        <f t="shared" si="28"/>
        <v>39000</v>
      </c>
    </row>
    <row r="84" spans="1:5" x14ac:dyDescent="0.25">
      <c r="A84" s="13" t="s">
        <v>38</v>
      </c>
      <c r="B84" s="43" t="s">
        <v>39</v>
      </c>
      <c r="C84" s="60">
        <v>39000</v>
      </c>
      <c r="D84" s="71">
        <v>39000</v>
      </c>
      <c r="E84" s="131">
        <v>39000</v>
      </c>
    </row>
    <row r="85" spans="1:5" x14ac:dyDescent="0.25">
      <c r="A85" s="11" t="s">
        <v>58</v>
      </c>
      <c r="B85" s="42" t="s">
        <v>59</v>
      </c>
      <c r="C85" s="59">
        <f t="shared" ref="C85:E85" si="29">C86</f>
        <v>191000</v>
      </c>
      <c r="D85" s="70">
        <f t="shared" si="29"/>
        <v>191000</v>
      </c>
      <c r="E85" s="130">
        <f t="shared" si="29"/>
        <v>904180</v>
      </c>
    </row>
    <row r="86" spans="1:5" ht="15.75" thickBot="1" x14ac:dyDescent="0.3">
      <c r="A86" s="15" t="s">
        <v>72</v>
      </c>
      <c r="B86" s="102" t="s">
        <v>73</v>
      </c>
      <c r="C86" s="103">
        <v>191000</v>
      </c>
      <c r="D86" s="104">
        <v>191000</v>
      </c>
      <c r="E86" s="139">
        <v>904180</v>
      </c>
    </row>
    <row r="87" spans="1:5" x14ac:dyDescent="0.25">
      <c r="A87" s="8" t="s">
        <v>112</v>
      </c>
      <c r="B87" s="9" t="s">
        <v>113</v>
      </c>
      <c r="C87" s="51">
        <f t="shared" ref="C87:E87" si="30">C88</f>
        <v>28116875</v>
      </c>
      <c r="D87" s="106">
        <f t="shared" si="30"/>
        <v>26712250</v>
      </c>
      <c r="E87" s="136">
        <f t="shared" si="30"/>
        <v>26534125</v>
      </c>
    </row>
    <row r="88" spans="1:5" x14ac:dyDescent="0.25">
      <c r="A88" s="10" t="s">
        <v>4</v>
      </c>
      <c r="B88" s="4" t="s">
        <v>5</v>
      </c>
      <c r="C88" s="52">
        <f t="shared" ref="C88:E88" si="31">C91+C96+C98+C100+C105+C89</f>
        <v>28116875</v>
      </c>
      <c r="D88" s="69">
        <f t="shared" si="31"/>
        <v>26712250</v>
      </c>
      <c r="E88" s="129">
        <f t="shared" si="31"/>
        <v>26534125</v>
      </c>
    </row>
    <row r="89" spans="1:5" x14ac:dyDescent="0.25">
      <c r="A89" s="11" t="s">
        <v>46</v>
      </c>
      <c r="B89" s="12" t="s">
        <v>47</v>
      </c>
      <c r="C89" s="61">
        <f t="shared" ref="C89:E89" si="32">C90</f>
        <v>10000</v>
      </c>
      <c r="D89" s="75">
        <f t="shared" si="32"/>
        <v>10000</v>
      </c>
      <c r="E89" s="140">
        <f t="shared" si="32"/>
        <v>10000</v>
      </c>
    </row>
    <row r="90" spans="1:5" x14ac:dyDescent="0.25">
      <c r="A90" s="13" t="s">
        <v>52</v>
      </c>
      <c r="B90" s="14" t="s">
        <v>53</v>
      </c>
      <c r="C90" s="54">
        <v>10000</v>
      </c>
      <c r="D90" s="71">
        <v>10000</v>
      </c>
      <c r="E90" s="131">
        <v>10000</v>
      </c>
    </row>
    <row r="91" spans="1:5" x14ac:dyDescent="0.25">
      <c r="A91" s="11" t="s">
        <v>58</v>
      </c>
      <c r="B91" s="12" t="s">
        <v>59</v>
      </c>
      <c r="C91" s="53">
        <f t="shared" ref="C91:E91" si="33">SUM(C92:C95)</f>
        <v>24705000</v>
      </c>
      <c r="D91" s="70">
        <f t="shared" si="33"/>
        <v>23469750</v>
      </c>
      <c r="E91" s="130">
        <f t="shared" si="33"/>
        <v>23469750</v>
      </c>
    </row>
    <row r="92" spans="1:5" x14ac:dyDescent="0.25">
      <c r="A92" s="13" t="s">
        <v>62</v>
      </c>
      <c r="B92" s="14" t="s">
        <v>63</v>
      </c>
      <c r="C92" s="54">
        <v>4950000</v>
      </c>
      <c r="D92" s="118">
        <v>4702500</v>
      </c>
      <c r="E92" s="132">
        <v>4702500</v>
      </c>
    </row>
    <row r="93" spans="1:5" x14ac:dyDescent="0.25">
      <c r="A93" s="13" t="s">
        <v>68</v>
      </c>
      <c r="B93" s="14" t="s">
        <v>69</v>
      </c>
      <c r="C93" s="54">
        <v>4700000</v>
      </c>
      <c r="D93" s="118">
        <v>4465000</v>
      </c>
      <c r="E93" s="132">
        <v>4465000</v>
      </c>
    </row>
    <row r="94" spans="1:5" x14ac:dyDescent="0.25">
      <c r="A94" s="13" t="s">
        <v>72</v>
      </c>
      <c r="B94" s="14" t="s">
        <v>73</v>
      </c>
      <c r="C94" s="54">
        <v>155000</v>
      </c>
      <c r="D94" s="118">
        <v>147250</v>
      </c>
      <c r="E94" s="132">
        <v>147250</v>
      </c>
    </row>
    <row r="95" spans="1:5" x14ac:dyDescent="0.25">
      <c r="A95" s="13" t="s">
        <v>114</v>
      </c>
      <c r="B95" s="14" t="s">
        <v>115</v>
      </c>
      <c r="C95" s="54">
        <v>14900000</v>
      </c>
      <c r="D95" s="118">
        <v>14155000</v>
      </c>
      <c r="E95" s="132">
        <v>14155000</v>
      </c>
    </row>
    <row r="96" spans="1:5" x14ac:dyDescent="0.25">
      <c r="A96" s="11" t="s">
        <v>79</v>
      </c>
      <c r="B96" s="12" t="s">
        <v>80</v>
      </c>
      <c r="C96" s="53">
        <f t="shared" ref="C96:E96" si="34">SUM(C97)</f>
        <v>0</v>
      </c>
      <c r="D96" s="70">
        <f t="shared" si="34"/>
        <v>0</v>
      </c>
      <c r="E96" s="130">
        <f t="shared" si="34"/>
        <v>0</v>
      </c>
    </row>
    <row r="97" spans="1:5" x14ac:dyDescent="0.25">
      <c r="A97" s="13" t="s">
        <v>89</v>
      </c>
      <c r="B97" s="14" t="s">
        <v>90</v>
      </c>
      <c r="C97" s="54">
        <v>0</v>
      </c>
      <c r="D97" s="71">
        <v>0</v>
      </c>
      <c r="E97" s="131">
        <v>0</v>
      </c>
    </row>
    <row r="98" spans="1:5" x14ac:dyDescent="0.25">
      <c r="A98" s="11" t="s">
        <v>116</v>
      </c>
      <c r="B98" s="12" t="s">
        <v>117</v>
      </c>
      <c r="C98" s="53">
        <f>SUM(C99)</f>
        <v>0</v>
      </c>
      <c r="D98" s="70">
        <f>SUM(D99)</f>
        <v>0</v>
      </c>
      <c r="E98" s="130">
        <f>SUM(E99)</f>
        <v>0</v>
      </c>
    </row>
    <row r="99" spans="1:5" x14ac:dyDescent="0.25">
      <c r="A99" s="13" t="s">
        <v>118</v>
      </c>
      <c r="B99" s="14" t="s">
        <v>119</v>
      </c>
      <c r="C99" s="54">
        <v>0</v>
      </c>
      <c r="D99" s="71">
        <v>0</v>
      </c>
      <c r="E99" s="131">
        <v>0</v>
      </c>
    </row>
    <row r="100" spans="1:5" x14ac:dyDescent="0.25">
      <c r="A100" s="11" t="s">
        <v>102</v>
      </c>
      <c r="B100" s="12" t="s">
        <v>103</v>
      </c>
      <c r="C100" s="53">
        <f>SUM(C101:C104)</f>
        <v>3214375</v>
      </c>
      <c r="D100" s="70">
        <f>SUM(D101:D104)</f>
        <v>3054375</v>
      </c>
      <c r="E100" s="130">
        <f>SUM(E101:E104)</f>
        <v>3054375</v>
      </c>
    </row>
    <row r="101" spans="1:5" x14ac:dyDescent="0.25">
      <c r="A101" s="13" t="s">
        <v>104</v>
      </c>
      <c r="B101" s="14" t="s">
        <v>105</v>
      </c>
      <c r="C101" s="54">
        <v>2200000</v>
      </c>
      <c r="D101" s="118">
        <v>2090000</v>
      </c>
      <c r="E101" s="132">
        <v>2090000</v>
      </c>
    </row>
    <row r="102" spans="1:5" x14ac:dyDescent="0.25">
      <c r="A102" s="13" t="s">
        <v>120</v>
      </c>
      <c r="B102" s="14" t="s">
        <v>121</v>
      </c>
      <c r="C102" s="54">
        <v>14375</v>
      </c>
      <c r="D102" s="118">
        <v>14375</v>
      </c>
      <c r="E102" s="132">
        <v>14375</v>
      </c>
    </row>
    <row r="103" spans="1:5" x14ac:dyDescent="0.25">
      <c r="A103" s="13" t="s">
        <v>149</v>
      </c>
      <c r="B103" s="17" t="s">
        <v>122</v>
      </c>
      <c r="C103" s="54">
        <v>500000</v>
      </c>
      <c r="D103" s="118">
        <v>475000</v>
      </c>
      <c r="E103" s="132">
        <v>475000</v>
      </c>
    </row>
    <row r="104" spans="1:5" x14ac:dyDescent="0.25">
      <c r="A104" s="13" t="s">
        <v>133</v>
      </c>
      <c r="B104" s="17" t="s">
        <v>141</v>
      </c>
      <c r="C104" s="54">
        <v>500000</v>
      </c>
      <c r="D104" s="118">
        <v>475000</v>
      </c>
      <c r="E104" s="132">
        <v>475000</v>
      </c>
    </row>
    <row r="105" spans="1:5" x14ac:dyDescent="0.25">
      <c r="A105" s="11" t="s">
        <v>123</v>
      </c>
      <c r="B105" s="12" t="s">
        <v>124</v>
      </c>
      <c r="C105" s="53">
        <f t="shared" ref="C105:E105" si="35">SUM(C106)</f>
        <v>187500</v>
      </c>
      <c r="D105" s="70">
        <f t="shared" si="35"/>
        <v>178125</v>
      </c>
      <c r="E105" s="130">
        <f t="shared" si="35"/>
        <v>0</v>
      </c>
    </row>
    <row r="106" spans="1:5" ht="15.75" thickBot="1" x14ac:dyDescent="0.3">
      <c r="A106" s="15" t="s">
        <v>125</v>
      </c>
      <c r="B106" s="16" t="s">
        <v>126</v>
      </c>
      <c r="C106" s="57">
        <v>187500</v>
      </c>
      <c r="D106" s="119">
        <v>178125</v>
      </c>
      <c r="E106" s="141">
        <v>0</v>
      </c>
    </row>
    <row r="107" spans="1:5" x14ac:dyDescent="0.25">
      <c r="A107" s="8" t="s">
        <v>127</v>
      </c>
      <c r="B107" s="150" t="s">
        <v>128</v>
      </c>
      <c r="C107" s="105">
        <f t="shared" ref="C107:E107" si="36">C109+C113</f>
        <v>230000</v>
      </c>
      <c r="D107" s="97">
        <f t="shared" si="36"/>
        <v>230000</v>
      </c>
      <c r="E107" s="128">
        <f t="shared" si="36"/>
        <v>22000</v>
      </c>
    </row>
    <row r="108" spans="1:5" x14ac:dyDescent="0.25">
      <c r="A108" s="10" t="s">
        <v>4</v>
      </c>
      <c r="B108" s="44" t="s">
        <v>5</v>
      </c>
      <c r="C108" s="62">
        <f t="shared" ref="C108:E108" si="37">C109+C113</f>
        <v>230000</v>
      </c>
      <c r="D108" s="69">
        <f t="shared" si="37"/>
        <v>230000</v>
      </c>
      <c r="E108" s="129">
        <f t="shared" si="37"/>
        <v>22000</v>
      </c>
    </row>
    <row r="109" spans="1:5" x14ac:dyDescent="0.25">
      <c r="A109" s="11" t="s">
        <v>58</v>
      </c>
      <c r="B109" s="42" t="s">
        <v>59</v>
      </c>
      <c r="C109" s="59">
        <f>SUM(C110:C112)</f>
        <v>110000</v>
      </c>
      <c r="D109" s="70">
        <f>SUM(D110:D112)</f>
        <v>110000</v>
      </c>
      <c r="E109" s="130">
        <f>SUM(E110:E112)</f>
        <v>15000</v>
      </c>
    </row>
    <row r="110" spans="1:5" x14ac:dyDescent="0.25">
      <c r="A110" s="13" t="s">
        <v>64</v>
      </c>
      <c r="B110" s="43" t="s">
        <v>65</v>
      </c>
      <c r="C110" s="60">
        <v>30000</v>
      </c>
      <c r="D110" s="71">
        <v>30000</v>
      </c>
      <c r="E110" s="132">
        <v>5000</v>
      </c>
    </row>
    <row r="111" spans="1:5" x14ac:dyDescent="0.25">
      <c r="A111" s="13" t="s">
        <v>68</v>
      </c>
      <c r="B111" s="43" t="s">
        <v>69</v>
      </c>
      <c r="C111" s="60">
        <v>40000</v>
      </c>
      <c r="D111" s="71">
        <v>40000</v>
      </c>
      <c r="E111" s="132">
        <v>5000</v>
      </c>
    </row>
    <row r="112" spans="1:5" x14ac:dyDescent="0.25">
      <c r="A112" s="13" t="s">
        <v>72</v>
      </c>
      <c r="B112" s="43" t="s">
        <v>73</v>
      </c>
      <c r="C112" s="60">
        <v>40000</v>
      </c>
      <c r="D112" s="71">
        <v>40000</v>
      </c>
      <c r="E112" s="132">
        <v>5000</v>
      </c>
    </row>
    <row r="113" spans="1:5" x14ac:dyDescent="0.25">
      <c r="A113" s="11" t="s">
        <v>79</v>
      </c>
      <c r="B113" s="42" t="s">
        <v>80</v>
      </c>
      <c r="C113" s="59">
        <f>SUM(C114:C115)</f>
        <v>120000</v>
      </c>
      <c r="D113" s="70">
        <f>SUM(D114:D115)</f>
        <v>120000</v>
      </c>
      <c r="E113" s="130">
        <f>SUM(E114:E115)</f>
        <v>7000</v>
      </c>
    </row>
    <row r="114" spans="1:5" x14ac:dyDescent="0.25">
      <c r="A114" s="19" t="s">
        <v>85</v>
      </c>
      <c r="B114" s="151" t="s">
        <v>86</v>
      </c>
      <c r="C114" s="63">
        <v>70000</v>
      </c>
      <c r="D114" s="101">
        <v>70000</v>
      </c>
      <c r="E114" s="135">
        <v>2000</v>
      </c>
    </row>
    <row r="115" spans="1:5" ht="15.75" thickBot="1" x14ac:dyDescent="0.3">
      <c r="A115" s="15" t="s">
        <v>93</v>
      </c>
      <c r="B115" s="102" t="s">
        <v>80</v>
      </c>
      <c r="C115" s="63">
        <v>50000</v>
      </c>
      <c r="D115" s="101">
        <v>50000</v>
      </c>
      <c r="E115" s="135">
        <v>5000</v>
      </c>
    </row>
    <row r="116" spans="1:5" x14ac:dyDescent="0.25">
      <c r="A116" s="114" t="s">
        <v>147</v>
      </c>
      <c r="B116" s="149" t="s">
        <v>148</v>
      </c>
      <c r="C116" s="52">
        <f>SUM(C117:C119)</f>
        <v>0</v>
      </c>
      <c r="D116" s="69">
        <f>SUM(D117:D119)</f>
        <v>0</v>
      </c>
      <c r="E116" s="129">
        <f>SUM(E117:E119)</f>
        <v>0</v>
      </c>
    </row>
    <row r="117" spans="1:5" x14ac:dyDescent="0.25">
      <c r="A117" s="13" t="s">
        <v>64</v>
      </c>
      <c r="B117" s="18" t="s">
        <v>65</v>
      </c>
      <c r="C117" s="64">
        <v>0</v>
      </c>
      <c r="D117" s="76">
        <v>0</v>
      </c>
      <c r="E117" s="142">
        <v>0</v>
      </c>
    </row>
    <row r="118" spans="1:5" x14ac:dyDescent="0.25">
      <c r="A118" s="13" t="s">
        <v>68</v>
      </c>
      <c r="B118" s="18" t="s">
        <v>69</v>
      </c>
      <c r="C118" s="64">
        <v>0</v>
      </c>
      <c r="D118" s="76">
        <v>0</v>
      </c>
      <c r="E118" s="142">
        <v>0</v>
      </c>
    </row>
    <row r="119" spans="1:5" ht="15.75" thickBot="1" x14ac:dyDescent="0.3">
      <c r="A119" s="19" t="s">
        <v>93</v>
      </c>
      <c r="B119" s="20" t="s">
        <v>80</v>
      </c>
      <c r="C119" s="107">
        <v>0</v>
      </c>
      <c r="D119" s="108">
        <v>0</v>
      </c>
      <c r="E119" s="143">
        <v>0</v>
      </c>
    </row>
    <row r="120" spans="1:5" ht="15.75" thickBot="1" x14ac:dyDescent="0.3">
      <c r="A120" s="31" t="s">
        <v>129</v>
      </c>
      <c r="B120" s="32" t="s">
        <v>130</v>
      </c>
      <c r="C120" s="50">
        <f t="shared" ref="C120:E121" si="38">C121</f>
        <v>4680000</v>
      </c>
      <c r="D120" s="98">
        <f t="shared" si="38"/>
        <v>4446000</v>
      </c>
      <c r="E120" s="127">
        <f t="shared" si="38"/>
        <v>4446000</v>
      </c>
    </row>
    <row r="121" spans="1:5" x14ac:dyDescent="0.25">
      <c r="A121" s="94" t="s">
        <v>131</v>
      </c>
      <c r="B121" s="95" t="s">
        <v>132</v>
      </c>
      <c r="C121" s="96">
        <f t="shared" si="38"/>
        <v>4680000</v>
      </c>
      <c r="D121" s="97">
        <f t="shared" si="38"/>
        <v>4446000</v>
      </c>
      <c r="E121" s="128">
        <f t="shared" si="38"/>
        <v>4446000</v>
      </c>
    </row>
    <row r="122" spans="1:5" x14ac:dyDescent="0.25">
      <c r="A122" s="10" t="s">
        <v>4</v>
      </c>
      <c r="B122" s="4" t="s">
        <v>5</v>
      </c>
      <c r="C122" s="52">
        <f t="shared" ref="C122:E122" si="39">C123+C125+C130</f>
        <v>4680000</v>
      </c>
      <c r="D122" s="69">
        <f t="shared" si="39"/>
        <v>4446000</v>
      </c>
      <c r="E122" s="129">
        <f t="shared" si="39"/>
        <v>4446000</v>
      </c>
    </row>
    <row r="123" spans="1:5" x14ac:dyDescent="0.25">
      <c r="A123" s="11" t="s">
        <v>36</v>
      </c>
      <c r="B123" s="12" t="s">
        <v>37</v>
      </c>
      <c r="C123" s="53">
        <f>C124</f>
        <v>100000</v>
      </c>
      <c r="D123" s="70">
        <f>D124</f>
        <v>95000</v>
      </c>
      <c r="E123" s="130">
        <f>E124</f>
        <v>95000</v>
      </c>
    </row>
    <row r="124" spans="1:5" x14ac:dyDescent="0.25">
      <c r="A124" s="13" t="s">
        <v>42</v>
      </c>
      <c r="B124" s="14" t="s">
        <v>43</v>
      </c>
      <c r="C124" s="54">
        <v>100000</v>
      </c>
      <c r="D124" s="118">
        <v>95000</v>
      </c>
      <c r="E124" s="132">
        <v>95000</v>
      </c>
    </row>
    <row r="125" spans="1:5" x14ac:dyDescent="0.25">
      <c r="A125" s="11" t="s">
        <v>58</v>
      </c>
      <c r="B125" s="12" t="s">
        <v>59</v>
      </c>
      <c r="C125" s="53">
        <f>SUM(C126:C129)</f>
        <v>4580000</v>
      </c>
      <c r="D125" s="70">
        <f>SUM(D126:D129)</f>
        <v>4351000</v>
      </c>
      <c r="E125" s="130">
        <f>SUM(E126:E129)</f>
        <v>4351000</v>
      </c>
    </row>
    <row r="126" spans="1:5" x14ac:dyDescent="0.25">
      <c r="A126" s="13">
        <v>3231</v>
      </c>
      <c r="B126" s="14" t="s">
        <v>150</v>
      </c>
      <c r="C126" s="54">
        <v>0</v>
      </c>
      <c r="D126" s="118">
        <v>0</v>
      </c>
      <c r="E126" s="132">
        <v>0</v>
      </c>
    </row>
    <row r="127" spans="1:5" x14ac:dyDescent="0.25">
      <c r="A127" s="13" t="s">
        <v>62</v>
      </c>
      <c r="B127" s="14" t="s">
        <v>63</v>
      </c>
      <c r="C127" s="54">
        <v>30000</v>
      </c>
      <c r="D127" s="118">
        <v>28500</v>
      </c>
      <c r="E127" s="132">
        <v>28500</v>
      </c>
    </row>
    <row r="128" spans="1:5" x14ac:dyDescent="0.25">
      <c r="A128" s="13" t="s">
        <v>72</v>
      </c>
      <c r="B128" s="14" t="s">
        <v>73</v>
      </c>
      <c r="C128" s="54">
        <v>4500000</v>
      </c>
      <c r="D128" s="118">
        <v>4275000</v>
      </c>
      <c r="E128" s="132">
        <v>4275000</v>
      </c>
    </row>
    <row r="129" spans="1:5" x14ac:dyDescent="0.25">
      <c r="A129" s="13" t="s">
        <v>74</v>
      </c>
      <c r="B129" s="14" t="s">
        <v>75</v>
      </c>
      <c r="C129" s="54">
        <v>50000</v>
      </c>
      <c r="D129" s="118">
        <v>47500</v>
      </c>
      <c r="E129" s="132">
        <v>47500</v>
      </c>
    </row>
    <row r="130" spans="1:5" x14ac:dyDescent="0.25">
      <c r="A130" s="11" t="s">
        <v>102</v>
      </c>
      <c r="B130" s="12" t="s">
        <v>103</v>
      </c>
      <c r="C130" s="53">
        <f t="shared" ref="C130:E130" si="40">SUM(C131)</f>
        <v>0</v>
      </c>
      <c r="D130" s="70">
        <f t="shared" si="40"/>
        <v>0</v>
      </c>
      <c r="E130" s="130">
        <f t="shared" si="40"/>
        <v>0</v>
      </c>
    </row>
    <row r="131" spans="1:5" ht="15.75" thickBot="1" x14ac:dyDescent="0.3">
      <c r="A131" s="19" t="s">
        <v>133</v>
      </c>
      <c r="B131" s="99" t="s">
        <v>134</v>
      </c>
      <c r="C131" s="100">
        <v>0</v>
      </c>
      <c r="D131" s="101">
        <v>0</v>
      </c>
      <c r="E131" s="144">
        <v>0</v>
      </c>
    </row>
    <row r="132" spans="1:5" ht="15.75" thickBot="1" x14ac:dyDescent="0.3">
      <c r="A132" s="31" t="s">
        <v>135</v>
      </c>
      <c r="B132" s="32" t="s">
        <v>136</v>
      </c>
      <c r="C132" s="65">
        <f t="shared" ref="C132:E132" si="41">C133</f>
        <v>93947434</v>
      </c>
      <c r="D132" s="109">
        <f t="shared" si="41"/>
        <v>93947434</v>
      </c>
      <c r="E132" s="145">
        <f t="shared" si="41"/>
        <v>92897434</v>
      </c>
    </row>
    <row r="133" spans="1:5" x14ac:dyDescent="0.25">
      <c r="A133" s="23" t="s">
        <v>137</v>
      </c>
      <c r="B133" s="24" t="s">
        <v>138</v>
      </c>
      <c r="C133" s="66">
        <f t="shared" ref="C133:E133" si="42">SUM(C134)</f>
        <v>93947434</v>
      </c>
      <c r="D133" s="110">
        <f t="shared" si="42"/>
        <v>93947434</v>
      </c>
      <c r="E133" s="146">
        <f t="shared" si="42"/>
        <v>92897434</v>
      </c>
    </row>
    <row r="134" spans="1:5" x14ac:dyDescent="0.25">
      <c r="A134" s="10" t="s">
        <v>6</v>
      </c>
      <c r="B134" s="4" t="s">
        <v>139</v>
      </c>
      <c r="C134" s="67">
        <f t="shared" ref="C134:E134" si="43">C135+C140+C143+C147+C150+C159+C162+C167+C138</f>
        <v>93947434</v>
      </c>
      <c r="D134" s="73">
        <f t="shared" si="43"/>
        <v>93947434</v>
      </c>
      <c r="E134" s="147">
        <f t="shared" si="43"/>
        <v>92897434</v>
      </c>
    </row>
    <row r="135" spans="1:5" x14ac:dyDescent="0.25">
      <c r="A135" s="25" t="s">
        <v>22</v>
      </c>
      <c r="B135" s="26" t="s">
        <v>23</v>
      </c>
      <c r="C135" s="53">
        <f t="shared" ref="C135:E135" si="44">SUM(C136:C137)</f>
        <v>37484892</v>
      </c>
      <c r="D135" s="70">
        <f t="shared" si="44"/>
        <v>37484892</v>
      </c>
      <c r="E135" s="130">
        <f t="shared" si="44"/>
        <v>37484892</v>
      </c>
    </row>
    <row r="136" spans="1:5" x14ac:dyDescent="0.25">
      <c r="A136" s="27" t="s">
        <v>24</v>
      </c>
      <c r="B136" s="26" t="s">
        <v>25</v>
      </c>
      <c r="C136" s="54">
        <v>37109830</v>
      </c>
      <c r="D136" s="71">
        <v>37109830</v>
      </c>
      <c r="E136" s="131">
        <v>37109830</v>
      </c>
    </row>
    <row r="137" spans="1:5" x14ac:dyDescent="0.25">
      <c r="A137" s="27" t="s">
        <v>26</v>
      </c>
      <c r="B137" s="26" t="s">
        <v>27</v>
      </c>
      <c r="C137" s="54">
        <v>375062</v>
      </c>
      <c r="D137" s="71">
        <v>375062</v>
      </c>
      <c r="E137" s="131">
        <v>375062</v>
      </c>
    </row>
    <row r="138" spans="1:5" x14ac:dyDescent="0.25">
      <c r="A138" s="25" t="s">
        <v>28</v>
      </c>
      <c r="B138" s="26" t="s">
        <v>29</v>
      </c>
      <c r="C138" s="53">
        <f t="shared" ref="C138:E138" si="45">SUM(C139)</f>
        <v>472000</v>
      </c>
      <c r="D138" s="70">
        <f t="shared" si="45"/>
        <v>472000</v>
      </c>
      <c r="E138" s="130">
        <f t="shared" si="45"/>
        <v>472000</v>
      </c>
    </row>
    <row r="139" spans="1:5" x14ac:dyDescent="0.25">
      <c r="A139" s="27" t="s">
        <v>30</v>
      </c>
      <c r="B139" s="26" t="s">
        <v>29</v>
      </c>
      <c r="C139" s="54">
        <v>472000</v>
      </c>
      <c r="D139" s="71">
        <v>472000</v>
      </c>
      <c r="E139" s="131">
        <v>472000</v>
      </c>
    </row>
    <row r="140" spans="1:5" x14ac:dyDescent="0.25">
      <c r="A140" s="25" t="s">
        <v>31</v>
      </c>
      <c r="B140" s="26" t="s">
        <v>32</v>
      </c>
      <c r="C140" s="53">
        <f t="shared" ref="C140:E140" si="46">SUM(C141:C142)</f>
        <v>6185007</v>
      </c>
      <c r="D140" s="70">
        <f t="shared" si="46"/>
        <v>6185007</v>
      </c>
      <c r="E140" s="130">
        <f t="shared" si="46"/>
        <v>6185007</v>
      </c>
    </row>
    <row r="141" spans="1:5" x14ac:dyDescent="0.25">
      <c r="A141" s="27" t="s">
        <v>33</v>
      </c>
      <c r="B141" s="26" t="s">
        <v>34</v>
      </c>
      <c r="C141" s="54">
        <v>6185007</v>
      </c>
      <c r="D141" s="71">
        <v>6185007</v>
      </c>
      <c r="E141" s="131">
        <v>6185007</v>
      </c>
    </row>
    <row r="142" spans="1:5" x14ac:dyDescent="0.25">
      <c r="A142" s="27" t="s">
        <v>35</v>
      </c>
      <c r="B142" s="47" t="s">
        <v>140</v>
      </c>
      <c r="C142" s="54">
        <v>0</v>
      </c>
      <c r="D142" s="71">
        <v>0</v>
      </c>
      <c r="E142" s="131">
        <v>0</v>
      </c>
    </row>
    <row r="143" spans="1:5" x14ac:dyDescent="0.25">
      <c r="A143" s="25" t="s">
        <v>36</v>
      </c>
      <c r="B143" s="26" t="s">
        <v>37</v>
      </c>
      <c r="C143" s="53">
        <f t="shared" ref="C143:E143" si="47">SUM(C144:C146)</f>
        <v>2740000</v>
      </c>
      <c r="D143" s="70">
        <f t="shared" si="47"/>
        <v>2740000</v>
      </c>
      <c r="E143" s="130">
        <f t="shared" si="47"/>
        <v>1690000</v>
      </c>
    </row>
    <row r="144" spans="1:5" x14ac:dyDescent="0.25">
      <c r="A144" s="27" t="s">
        <v>38</v>
      </c>
      <c r="B144" s="26" t="s">
        <v>39</v>
      </c>
      <c r="C144" s="54">
        <v>900000</v>
      </c>
      <c r="D144" s="71">
        <v>900000</v>
      </c>
      <c r="E144" s="132">
        <v>250000</v>
      </c>
    </row>
    <row r="145" spans="1:7" x14ac:dyDescent="0.25">
      <c r="A145" s="27" t="s">
        <v>40</v>
      </c>
      <c r="B145" s="26" t="s">
        <v>41</v>
      </c>
      <c r="C145" s="54">
        <v>1040000</v>
      </c>
      <c r="D145" s="71">
        <v>1040000</v>
      </c>
      <c r="E145" s="132">
        <v>1040000</v>
      </c>
    </row>
    <row r="146" spans="1:7" x14ac:dyDescent="0.25">
      <c r="A146" s="27" t="s">
        <v>42</v>
      </c>
      <c r="B146" s="26" t="s">
        <v>43</v>
      </c>
      <c r="C146" s="54">
        <v>800000</v>
      </c>
      <c r="D146" s="71">
        <v>800000</v>
      </c>
      <c r="E146" s="132">
        <v>400000</v>
      </c>
      <c r="F146" s="120"/>
    </row>
    <row r="147" spans="1:7" x14ac:dyDescent="0.25">
      <c r="A147" s="25" t="s">
        <v>46</v>
      </c>
      <c r="B147" s="26" t="s">
        <v>47</v>
      </c>
      <c r="C147" s="53">
        <f t="shared" ref="C147:E147" si="48">SUM(C148:C149)</f>
        <v>3550000</v>
      </c>
      <c r="D147" s="70">
        <f t="shared" si="48"/>
        <v>3550000</v>
      </c>
      <c r="E147" s="130">
        <f t="shared" si="48"/>
        <v>3550000</v>
      </c>
    </row>
    <row r="148" spans="1:7" x14ac:dyDescent="0.25">
      <c r="A148" s="27" t="s">
        <v>48</v>
      </c>
      <c r="B148" s="26" t="s">
        <v>49</v>
      </c>
      <c r="C148" s="54">
        <v>2000000</v>
      </c>
      <c r="D148" s="71">
        <v>2000000</v>
      </c>
      <c r="E148" s="131">
        <v>2000000</v>
      </c>
    </row>
    <row r="149" spans="1:7" x14ac:dyDescent="0.25">
      <c r="A149" s="27" t="s">
        <v>50</v>
      </c>
      <c r="B149" s="26" t="s">
        <v>51</v>
      </c>
      <c r="C149" s="54">
        <v>1550000</v>
      </c>
      <c r="D149" s="71">
        <v>1550000</v>
      </c>
      <c r="E149" s="131">
        <v>1550000</v>
      </c>
    </row>
    <row r="150" spans="1:7" x14ac:dyDescent="0.25">
      <c r="A150" s="25" t="s">
        <v>58</v>
      </c>
      <c r="B150" s="26" t="s">
        <v>59</v>
      </c>
      <c r="C150" s="53">
        <f t="shared" ref="C150:E150" si="49">SUM(C151:C158)</f>
        <v>30829285</v>
      </c>
      <c r="D150" s="70">
        <f t="shared" si="49"/>
        <v>30829285</v>
      </c>
      <c r="E150" s="130">
        <f t="shared" si="49"/>
        <v>30829285</v>
      </c>
    </row>
    <row r="151" spans="1:7" x14ac:dyDescent="0.25">
      <c r="A151" s="27" t="s">
        <v>60</v>
      </c>
      <c r="B151" s="26" t="s">
        <v>61</v>
      </c>
      <c r="C151" s="54">
        <v>1175000</v>
      </c>
      <c r="D151" s="71">
        <v>1175000</v>
      </c>
      <c r="E151" s="131">
        <v>1175000</v>
      </c>
    </row>
    <row r="152" spans="1:7" x14ac:dyDescent="0.25">
      <c r="A152" s="27" t="s">
        <v>62</v>
      </c>
      <c r="B152" s="26" t="s">
        <v>63</v>
      </c>
      <c r="C152" s="54">
        <v>3000000</v>
      </c>
      <c r="D152" s="71">
        <v>3000000</v>
      </c>
      <c r="E152" s="131">
        <v>3000000</v>
      </c>
      <c r="G152" s="40"/>
    </row>
    <row r="153" spans="1:7" x14ac:dyDescent="0.25">
      <c r="A153" s="27" t="s">
        <v>64</v>
      </c>
      <c r="B153" s="26" t="s">
        <v>65</v>
      </c>
      <c r="C153" s="54">
        <v>200000</v>
      </c>
      <c r="D153" s="71">
        <v>200000</v>
      </c>
      <c r="E153" s="131">
        <v>200000</v>
      </c>
    </row>
    <row r="154" spans="1:7" x14ac:dyDescent="0.25">
      <c r="A154" s="27" t="s">
        <v>66</v>
      </c>
      <c r="B154" s="26" t="s">
        <v>67</v>
      </c>
      <c r="C154" s="54">
        <v>900000</v>
      </c>
      <c r="D154" s="71">
        <v>900000</v>
      </c>
      <c r="E154" s="131">
        <v>900000</v>
      </c>
    </row>
    <row r="155" spans="1:7" x14ac:dyDescent="0.25">
      <c r="A155" s="27" t="s">
        <v>68</v>
      </c>
      <c r="B155" s="26" t="s">
        <v>69</v>
      </c>
      <c r="C155" s="54">
        <v>5249500</v>
      </c>
      <c r="D155" s="71">
        <v>5249500</v>
      </c>
      <c r="E155" s="131">
        <v>5249500</v>
      </c>
    </row>
    <row r="156" spans="1:7" x14ac:dyDescent="0.25">
      <c r="A156" s="27" t="s">
        <v>72</v>
      </c>
      <c r="B156" s="26" t="s">
        <v>73</v>
      </c>
      <c r="C156" s="54">
        <v>3250000</v>
      </c>
      <c r="D156" s="71">
        <v>3250000</v>
      </c>
      <c r="E156" s="131">
        <v>3250000</v>
      </c>
    </row>
    <row r="157" spans="1:7" x14ac:dyDescent="0.25">
      <c r="A157" s="27" t="s">
        <v>114</v>
      </c>
      <c r="B157" s="26" t="s">
        <v>115</v>
      </c>
      <c r="C157" s="54">
        <v>15754785</v>
      </c>
      <c r="D157" s="71">
        <v>15754785</v>
      </c>
      <c r="E157" s="131">
        <v>15754785</v>
      </c>
    </row>
    <row r="158" spans="1:7" x14ac:dyDescent="0.25">
      <c r="A158" s="27" t="s">
        <v>74</v>
      </c>
      <c r="B158" s="26" t="s">
        <v>75</v>
      </c>
      <c r="C158" s="54">
        <v>1300000</v>
      </c>
      <c r="D158" s="71">
        <v>1300000</v>
      </c>
      <c r="E158" s="131">
        <v>1300000</v>
      </c>
    </row>
    <row r="159" spans="1:7" x14ac:dyDescent="0.25">
      <c r="A159" s="25" t="s">
        <v>79</v>
      </c>
      <c r="B159" s="26" t="s">
        <v>80</v>
      </c>
      <c r="C159" s="53">
        <f>SUM(C160:C161)</f>
        <v>150000</v>
      </c>
      <c r="D159" s="70">
        <f>SUM(D160:D161)</f>
        <v>150000</v>
      </c>
      <c r="E159" s="130">
        <f>SUM(E160:E161)</f>
        <v>150000</v>
      </c>
    </row>
    <row r="160" spans="1:7" x14ac:dyDescent="0.25">
      <c r="A160" s="28" t="s">
        <v>83</v>
      </c>
      <c r="B160" s="29" t="s">
        <v>84</v>
      </c>
      <c r="C160" s="54">
        <v>50000</v>
      </c>
      <c r="D160" s="71">
        <v>50000</v>
      </c>
      <c r="E160" s="131">
        <v>50000</v>
      </c>
    </row>
    <row r="161" spans="1:5" x14ac:dyDescent="0.25">
      <c r="A161" s="28" t="s">
        <v>85</v>
      </c>
      <c r="B161" s="29" t="s">
        <v>86</v>
      </c>
      <c r="C161" s="54">
        <v>100000</v>
      </c>
      <c r="D161" s="71">
        <v>100000</v>
      </c>
      <c r="E161" s="131">
        <v>100000</v>
      </c>
    </row>
    <row r="162" spans="1:5" x14ac:dyDescent="0.25">
      <c r="A162" s="25" t="s">
        <v>102</v>
      </c>
      <c r="B162" s="26" t="s">
        <v>103</v>
      </c>
      <c r="C162" s="53">
        <f t="shared" ref="C162:E162" si="50">SUM(C163:C166)</f>
        <v>12536250</v>
      </c>
      <c r="D162" s="70">
        <f t="shared" si="50"/>
        <v>12536250</v>
      </c>
      <c r="E162" s="130">
        <f t="shared" si="50"/>
        <v>12536250</v>
      </c>
    </row>
    <row r="163" spans="1:5" x14ac:dyDescent="0.25">
      <c r="A163" s="28" t="s">
        <v>104</v>
      </c>
      <c r="B163" s="26" t="s">
        <v>105</v>
      </c>
      <c r="C163" s="54">
        <v>11815000</v>
      </c>
      <c r="D163" s="71">
        <v>11815000</v>
      </c>
      <c r="E163" s="131">
        <v>11815000</v>
      </c>
    </row>
    <row r="164" spans="1:5" x14ac:dyDescent="0.25">
      <c r="A164" s="28" t="s">
        <v>120</v>
      </c>
      <c r="B164" s="26" t="s">
        <v>121</v>
      </c>
      <c r="C164" s="54">
        <v>11250</v>
      </c>
      <c r="D164" s="71">
        <v>11250</v>
      </c>
      <c r="E164" s="131">
        <v>11250</v>
      </c>
    </row>
    <row r="165" spans="1:5" x14ac:dyDescent="0.25">
      <c r="A165" s="28" t="s">
        <v>149</v>
      </c>
      <c r="B165" s="26" t="s">
        <v>122</v>
      </c>
      <c r="C165" s="54">
        <v>10000</v>
      </c>
      <c r="D165" s="71">
        <v>10000</v>
      </c>
      <c r="E165" s="131">
        <v>10000</v>
      </c>
    </row>
    <row r="166" spans="1:5" x14ac:dyDescent="0.25">
      <c r="A166" s="28" t="s">
        <v>133</v>
      </c>
      <c r="B166" s="30" t="s">
        <v>141</v>
      </c>
      <c r="C166" s="54">
        <v>700000</v>
      </c>
      <c r="D166" s="71">
        <v>700000</v>
      </c>
      <c r="E166" s="131">
        <v>700000</v>
      </c>
    </row>
    <row r="167" spans="1:5" x14ac:dyDescent="0.25">
      <c r="A167" s="25" t="s">
        <v>106</v>
      </c>
      <c r="B167" s="30" t="s">
        <v>107</v>
      </c>
      <c r="C167" s="53">
        <f t="shared" ref="C167:E167" si="51">SUM(C168)</f>
        <v>0</v>
      </c>
      <c r="D167" s="70">
        <f t="shared" si="51"/>
        <v>0</v>
      </c>
      <c r="E167" s="130">
        <f t="shared" si="51"/>
        <v>0</v>
      </c>
    </row>
    <row r="168" spans="1:5" ht="15.75" thickBot="1" x14ac:dyDescent="0.3">
      <c r="A168" s="37" t="s">
        <v>108</v>
      </c>
      <c r="B168" s="38" t="s">
        <v>109</v>
      </c>
      <c r="C168" s="57">
        <v>0</v>
      </c>
      <c r="D168" s="104">
        <v>0</v>
      </c>
      <c r="E168" s="139">
        <v>0</v>
      </c>
    </row>
    <row r="169" spans="1:5" ht="15.75" thickBot="1" x14ac:dyDescent="0.3">
      <c r="A169" s="21" t="s">
        <v>142</v>
      </c>
      <c r="B169" s="22" t="s">
        <v>143</v>
      </c>
      <c r="C169" s="111">
        <f t="shared" ref="C169:E169" si="52">C170</f>
        <v>2280950</v>
      </c>
      <c r="D169" s="112">
        <f t="shared" si="52"/>
        <v>2280950</v>
      </c>
      <c r="E169" s="148">
        <f t="shared" si="52"/>
        <v>1760950</v>
      </c>
    </row>
    <row r="170" spans="1:5" ht="22.5" x14ac:dyDescent="0.25">
      <c r="A170" s="33" t="s">
        <v>144</v>
      </c>
      <c r="B170" s="24" t="s">
        <v>145</v>
      </c>
      <c r="C170" s="66">
        <f t="shared" ref="C170:E170" si="53">SUM(C171)</f>
        <v>2280950</v>
      </c>
      <c r="D170" s="110">
        <f t="shared" si="53"/>
        <v>2280950</v>
      </c>
      <c r="E170" s="146">
        <f t="shared" si="53"/>
        <v>1760950</v>
      </c>
    </row>
    <row r="171" spans="1:5" x14ac:dyDescent="0.25">
      <c r="A171" s="34" t="s">
        <v>8</v>
      </c>
      <c r="B171" s="4" t="s">
        <v>146</v>
      </c>
      <c r="C171" s="67">
        <f>C172+C177+C180+C184+C189+C175</f>
        <v>2280950</v>
      </c>
      <c r="D171" s="73">
        <f>D172+D177+D180+D184+D189+D175</f>
        <v>2280950</v>
      </c>
      <c r="E171" s="147">
        <f>E172+E177+E180+E184+E189+E175</f>
        <v>1760950</v>
      </c>
    </row>
    <row r="172" spans="1:5" x14ac:dyDescent="0.25">
      <c r="A172" s="35" t="s">
        <v>22</v>
      </c>
      <c r="B172" s="26" t="s">
        <v>23</v>
      </c>
      <c r="C172" s="53">
        <f t="shared" ref="C172:E172" si="54">SUM(C173:C174)</f>
        <v>1240000</v>
      </c>
      <c r="D172" s="70">
        <f t="shared" si="54"/>
        <v>1240000</v>
      </c>
      <c r="E172" s="130">
        <f t="shared" si="54"/>
        <v>1240000</v>
      </c>
    </row>
    <row r="173" spans="1:5" x14ac:dyDescent="0.25">
      <c r="A173" s="36" t="s">
        <v>24</v>
      </c>
      <c r="B173" s="26" t="s">
        <v>25</v>
      </c>
      <c r="C173" s="54">
        <v>1200000</v>
      </c>
      <c r="D173" s="71">
        <v>1200000</v>
      </c>
      <c r="E173" s="131">
        <v>1200000</v>
      </c>
    </row>
    <row r="174" spans="1:5" x14ac:dyDescent="0.25">
      <c r="A174" s="36" t="s">
        <v>26</v>
      </c>
      <c r="B174" s="26" t="s">
        <v>27</v>
      </c>
      <c r="C174" s="54">
        <v>40000</v>
      </c>
      <c r="D174" s="71">
        <v>40000</v>
      </c>
      <c r="E174" s="131">
        <v>40000</v>
      </c>
    </row>
    <row r="175" spans="1:5" x14ac:dyDescent="0.25">
      <c r="A175" s="25" t="s">
        <v>28</v>
      </c>
      <c r="B175" s="41" t="s">
        <v>29</v>
      </c>
      <c r="C175" s="59">
        <f t="shared" ref="C175:E175" si="55">C176</f>
        <v>30000</v>
      </c>
      <c r="D175" s="70">
        <f t="shared" si="55"/>
        <v>30000</v>
      </c>
      <c r="E175" s="130">
        <f t="shared" si="55"/>
        <v>30000</v>
      </c>
    </row>
    <row r="176" spans="1:5" x14ac:dyDescent="0.25">
      <c r="A176" s="27" t="s">
        <v>30</v>
      </c>
      <c r="B176" s="41" t="s">
        <v>29</v>
      </c>
      <c r="C176" s="54">
        <v>30000</v>
      </c>
      <c r="D176" s="71">
        <v>30000</v>
      </c>
      <c r="E176" s="131">
        <v>30000</v>
      </c>
    </row>
    <row r="177" spans="1:5" x14ac:dyDescent="0.25">
      <c r="A177" s="35" t="s">
        <v>31</v>
      </c>
      <c r="B177" s="26" t="s">
        <v>32</v>
      </c>
      <c r="C177" s="53">
        <f>SUM(C178:C179)</f>
        <v>200950</v>
      </c>
      <c r="D177" s="70">
        <f>SUM(D178:D179)</f>
        <v>200950</v>
      </c>
      <c r="E177" s="130">
        <f>SUM(E178:E179)</f>
        <v>200950</v>
      </c>
    </row>
    <row r="178" spans="1:5" x14ac:dyDescent="0.25">
      <c r="A178" s="36" t="s">
        <v>33</v>
      </c>
      <c r="B178" s="26" t="s">
        <v>34</v>
      </c>
      <c r="C178" s="54">
        <v>200950</v>
      </c>
      <c r="D178" s="71">
        <v>200950</v>
      </c>
      <c r="E178" s="131">
        <v>200950</v>
      </c>
    </row>
    <row r="179" spans="1:5" x14ac:dyDescent="0.25">
      <c r="A179" s="36" t="s">
        <v>35</v>
      </c>
      <c r="B179" s="41" t="s">
        <v>140</v>
      </c>
      <c r="C179" s="54">
        <v>0</v>
      </c>
      <c r="D179" s="71">
        <v>0</v>
      </c>
      <c r="E179" s="131">
        <v>0</v>
      </c>
    </row>
    <row r="180" spans="1:5" x14ac:dyDescent="0.25">
      <c r="A180" s="25" t="s">
        <v>36</v>
      </c>
      <c r="B180" s="30" t="s">
        <v>37</v>
      </c>
      <c r="C180" s="53">
        <f t="shared" ref="C180:E180" si="56">SUM(C181:C183)</f>
        <v>455000</v>
      </c>
      <c r="D180" s="70">
        <f t="shared" si="56"/>
        <v>455000</v>
      </c>
      <c r="E180" s="130">
        <f t="shared" si="56"/>
        <v>195000</v>
      </c>
    </row>
    <row r="181" spans="1:5" x14ac:dyDescent="0.25">
      <c r="A181" s="27" t="s">
        <v>38</v>
      </c>
      <c r="B181" s="26" t="s">
        <v>39</v>
      </c>
      <c r="C181" s="54">
        <v>280000</v>
      </c>
      <c r="D181" s="71">
        <v>280000</v>
      </c>
      <c r="E181" s="132">
        <v>80000</v>
      </c>
    </row>
    <row r="182" spans="1:5" x14ac:dyDescent="0.25">
      <c r="A182" s="27" t="s">
        <v>40</v>
      </c>
      <c r="B182" s="26" t="s">
        <v>41</v>
      </c>
      <c r="C182" s="54">
        <v>75000</v>
      </c>
      <c r="D182" s="71">
        <v>75000</v>
      </c>
      <c r="E182" s="132">
        <v>75000</v>
      </c>
    </row>
    <row r="183" spans="1:5" x14ac:dyDescent="0.25">
      <c r="A183" s="27" t="s">
        <v>42</v>
      </c>
      <c r="B183" s="26" t="s">
        <v>43</v>
      </c>
      <c r="C183" s="54">
        <v>100000</v>
      </c>
      <c r="D183" s="71">
        <v>100000</v>
      </c>
      <c r="E183" s="132">
        <v>40000</v>
      </c>
    </row>
    <row r="184" spans="1:5" x14ac:dyDescent="0.25">
      <c r="A184" s="25" t="s">
        <v>58</v>
      </c>
      <c r="B184" s="26" t="s">
        <v>59</v>
      </c>
      <c r="C184" s="53">
        <f t="shared" ref="C184:E184" si="57">SUM(C185:C188)</f>
        <v>205000</v>
      </c>
      <c r="D184" s="70">
        <f t="shared" si="57"/>
        <v>205000</v>
      </c>
      <c r="E184" s="130">
        <f t="shared" si="57"/>
        <v>65000</v>
      </c>
    </row>
    <row r="185" spans="1:5" x14ac:dyDescent="0.25">
      <c r="A185" s="25" t="s">
        <v>60</v>
      </c>
      <c r="B185" s="26" t="s">
        <v>61</v>
      </c>
      <c r="C185" s="54">
        <v>5000</v>
      </c>
      <c r="D185" s="71">
        <v>5000</v>
      </c>
      <c r="E185" s="131">
        <v>5000</v>
      </c>
    </row>
    <row r="186" spans="1:5" x14ac:dyDescent="0.25">
      <c r="A186" s="25" t="s">
        <v>64</v>
      </c>
      <c r="B186" s="26" t="s">
        <v>65</v>
      </c>
      <c r="C186" s="54">
        <v>30000</v>
      </c>
      <c r="D186" s="71">
        <v>30000</v>
      </c>
      <c r="E186" s="132">
        <v>30000</v>
      </c>
    </row>
    <row r="187" spans="1:5" x14ac:dyDescent="0.25">
      <c r="A187" s="25" t="s">
        <v>68</v>
      </c>
      <c r="B187" s="26" t="s">
        <v>69</v>
      </c>
      <c r="C187" s="54">
        <v>50000</v>
      </c>
      <c r="D187" s="71">
        <v>50000</v>
      </c>
      <c r="E187" s="132">
        <v>10000</v>
      </c>
    </row>
    <row r="188" spans="1:5" x14ac:dyDescent="0.25">
      <c r="A188" s="25" t="s">
        <v>72</v>
      </c>
      <c r="B188" s="26" t="s">
        <v>73</v>
      </c>
      <c r="C188" s="54">
        <v>120000</v>
      </c>
      <c r="D188" s="71">
        <v>120000</v>
      </c>
      <c r="E188" s="132">
        <v>20000</v>
      </c>
    </row>
    <row r="189" spans="1:5" x14ac:dyDescent="0.25">
      <c r="A189" s="25" t="s">
        <v>102</v>
      </c>
      <c r="B189" s="26" t="s">
        <v>103</v>
      </c>
      <c r="C189" s="53">
        <f t="shared" ref="C189:E189" si="58">C190</f>
        <v>150000</v>
      </c>
      <c r="D189" s="70">
        <f t="shared" si="58"/>
        <v>150000</v>
      </c>
      <c r="E189" s="130">
        <f t="shared" si="58"/>
        <v>30000</v>
      </c>
    </row>
    <row r="190" spans="1:5" ht="15.75" thickBot="1" x14ac:dyDescent="0.3">
      <c r="A190" s="37" t="s">
        <v>104</v>
      </c>
      <c r="B190" s="38" t="s">
        <v>105</v>
      </c>
      <c r="C190" s="57">
        <v>150000</v>
      </c>
      <c r="D190" s="104">
        <v>150000</v>
      </c>
      <c r="E190" s="141">
        <v>30000</v>
      </c>
    </row>
    <row r="192" spans="1:5" x14ac:dyDescent="0.25">
      <c r="C192" s="40"/>
      <c r="D192" s="40"/>
      <c r="E192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Rebalans</vt:lpstr>
    </vt:vector>
  </TitlesOfParts>
  <Company>APPRRR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Ivašković</dc:creator>
  <cp:lastModifiedBy>Gordana Ivašković</cp:lastModifiedBy>
  <cp:lastPrinted>2020-01-13T12:56:33Z</cp:lastPrinted>
  <dcterms:created xsi:type="dcterms:W3CDTF">2020-01-03T07:54:44Z</dcterms:created>
  <dcterms:modified xsi:type="dcterms:W3CDTF">2021-07-14T13:32:38Z</dcterms:modified>
</cp:coreProperties>
</file>