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Z:\My Documents\RIZNICA\Realizacija 2022\Rebalans web\"/>
    </mc:Choice>
  </mc:AlternateContent>
  <xr:revisionPtr revIDLastSave="0" documentId="13_ncr:1_{041C31A6-79EF-4795-9434-8664B6B11916}" xr6:coauthVersionLast="36" xr6:coauthVersionMax="36" xr10:uidLastSave="{00000000-0000-0000-0000-000000000000}"/>
  <bookViews>
    <workbookView xWindow="0" yWindow="0" windowWidth="21570" windowHeight="8805" xr2:uid="{00000000-000D-0000-FFFF-FFFF00000000}"/>
  </bookViews>
  <sheets>
    <sheet name="Rebalans" sheetId="18" r:id="rId1"/>
  </sheets>
  <externalReferences>
    <externalReference r:id="rId2"/>
  </externalReferences>
  <definedNames>
    <definedName name="DANE">[1]Sheet2!$B$1:$B$2</definedName>
    <definedName name="POSTUPCI">[1]Sheet2!$A$1:$A$12</definedName>
    <definedName name="REZIM">[1]Sheet2!$E$1:$E$4</definedName>
    <definedName name="UON">[1]Sheet2!$C$1:$C$3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0" i="18" l="1"/>
  <c r="E210" i="18"/>
  <c r="D210" i="18"/>
  <c r="C210" i="18"/>
  <c r="E205" i="18"/>
  <c r="D205" i="18"/>
  <c r="C205" i="18"/>
  <c r="E201" i="18"/>
  <c r="D201" i="18"/>
  <c r="C201" i="18"/>
  <c r="E198" i="18"/>
  <c r="D198" i="18"/>
  <c r="C198" i="18"/>
  <c r="C192" i="18" s="1"/>
  <c r="C191" i="18" s="1"/>
  <c r="C190" i="18" s="1"/>
  <c r="E196" i="18"/>
  <c r="D196" i="18"/>
  <c r="C196" i="18"/>
  <c r="E193" i="18"/>
  <c r="E192" i="18" s="1"/>
  <c r="D193" i="18"/>
  <c r="C193" i="18"/>
  <c r="E188" i="18"/>
  <c r="D188" i="18"/>
  <c r="C188" i="18"/>
  <c r="E183" i="18"/>
  <c r="D183" i="18"/>
  <c r="C183" i="18"/>
  <c r="E180" i="18"/>
  <c r="D180" i="18"/>
  <c r="D155" i="18" s="1"/>
  <c r="D154" i="18" s="1"/>
  <c r="D153" i="18" s="1"/>
  <c r="C180" i="18"/>
  <c r="E171" i="18"/>
  <c r="D171" i="18"/>
  <c r="C171" i="18"/>
  <c r="E168" i="18"/>
  <c r="D168" i="18"/>
  <c r="C168" i="18"/>
  <c r="E164" i="18"/>
  <c r="D164" i="18"/>
  <c r="C164" i="18"/>
  <c r="C155" i="18" s="1"/>
  <c r="C154" i="18" s="1"/>
  <c r="C153" i="18" s="1"/>
  <c r="E161" i="18"/>
  <c r="D161" i="18"/>
  <c r="C161" i="18"/>
  <c r="E159" i="18"/>
  <c r="D159" i="18"/>
  <c r="C159" i="18"/>
  <c r="E156" i="18"/>
  <c r="D156" i="18"/>
  <c r="C156" i="18"/>
  <c r="E151" i="18"/>
  <c r="D151" i="18"/>
  <c r="C151" i="18"/>
  <c r="E147" i="18"/>
  <c r="D147" i="18"/>
  <c r="C147" i="18"/>
  <c r="E145" i="18"/>
  <c r="E144" i="18" s="1"/>
  <c r="E143" i="18" s="1"/>
  <c r="E142" i="18" s="1"/>
  <c r="D145" i="18"/>
  <c r="C145" i="18"/>
  <c r="E139" i="18"/>
  <c r="D139" i="18"/>
  <c r="C139" i="18"/>
  <c r="E135" i="18"/>
  <c r="E134" i="18" s="1"/>
  <c r="D135" i="18"/>
  <c r="D133" i="18" s="1"/>
  <c r="C135" i="18"/>
  <c r="C134" i="18" s="1"/>
  <c r="E129" i="18"/>
  <c r="D129" i="18"/>
  <c r="E125" i="18"/>
  <c r="D125" i="18"/>
  <c r="D124" i="18" s="1"/>
  <c r="E122" i="18"/>
  <c r="D122" i="18"/>
  <c r="C122" i="18"/>
  <c r="E117" i="18"/>
  <c r="D117" i="18"/>
  <c r="C117" i="18"/>
  <c r="E115" i="18"/>
  <c r="D115" i="18"/>
  <c r="C115" i="18"/>
  <c r="E110" i="18"/>
  <c r="D110" i="18"/>
  <c r="C110" i="18"/>
  <c r="E108" i="18"/>
  <c r="D108" i="18"/>
  <c r="C108" i="18"/>
  <c r="C107" i="18" s="1"/>
  <c r="C106" i="18" s="1"/>
  <c r="E104" i="18"/>
  <c r="D104" i="18"/>
  <c r="C104" i="18"/>
  <c r="D100" i="18"/>
  <c r="D99" i="18" s="1"/>
  <c r="C100" i="18"/>
  <c r="C99" i="18" s="1"/>
  <c r="E97" i="18"/>
  <c r="D97" i="18"/>
  <c r="C97" i="18"/>
  <c r="E94" i="18"/>
  <c r="D94" i="18"/>
  <c r="C94" i="18"/>
  <c r="C93" i="18" s="1"/>
  <c r="D93" i="18"/>
  <c r="E90" i="18"/>
  <c r="D90" i="18"/>
  <c r="C90" i="18"/>
  <c r="E86" i="18"/>
  <c r="D86" i="18"/>
  <c r="C86" i="18"/>
  <c r="C85" i="18" s="1"/>
  <c r="E83" i="18"/>
  <c r="D83" i="18"/>
  <c r="C83" i="18"/>
  <c r="E80" i="18"/>
  <c r="E79" i="18" s="1"/>
  <c r="D80" i="18"/>
  <c r="D79" i="18" s="1"/>
  <c r="D78" i="18" s="1"/>
  <c r="C80" i="18"/>
  <c r="C79" i="18"/>
  <c r="C78" i="18" s="1"/>
  <c r="E76" i="18"/>
  <c r="D76" i="18"/>
  <c r="C76" i="18"/>
  <c r="E73" i="18"/>
  <c r="E72" i="18" s="1"/>
  <c r="E11" i="18" s="1"/>
  <c r="D73" i="18"/>
  <c r="C73" i="18"/>
  <c r="C72" i="18"/>
  <c r="E70" i="18"/>
  <c r="D70" i="18"/>
  <c r="C70" i="18"/>
  <c r="E68" i="18"/>
  <c r="E67" i="18" s="1"/>
  <c r="D68" i="18"/>
  <c r="C68" i="18"/>
  <c r="D67" i="18"/>
  <c r="D10" i="18" s="1"/>
  <c r="C67" i="18"/>
  <c r="E64" i="18"/>
  <c r="D64" i="18"/>
  <c r="C64" i="18"/>
  <c r="E61" i="18"/>
  <c r="D61" i="18"/>
  <c r="C61" i="18"/>
  <c r="E57" i="18"/>
  <c r="D57" i="18"/>
  <c r="C57" i="18"/>
  <c r="E49" i="18"/>
  <c r="D49" i="18"/>
  <c r="C49" i="18"/>
  <c r="E47" i="18"/>
  <c r="D47" i="18"/>
  <c r="C47" i="18"/>
  <c r="E38" i="18"/>
  <c r="D38" i="18"/>
  <c r="C38" i="18"/>
  <c r="E32" i="18"/>
  <c r="D32" i="18"/>
  <c r="C32" i="18"/>
  <c r="E27" i="18"/>
  <c r="D27" i="18"/>
  <c r="C27" i="18"/>
  <c r="E24" i="18"/>
  <c r="D24" i="18"/>
  <c r="C24" i="18"/>
  <c r="E22" i="18"/>
  <c r="D22" i="18"/>
  <c r="C22" i="18"/>
  <c r="C18" i="18" s="1"/>
  <c r="C17" i="18" s="1"/>
  <c r="E19" i="18"/>
  <c r="D19" i="18"/>
  <c r="D18" i="18" s="1"/>
  <c r="C19" i="18"/>
  <c r="C13" i="18"/>
  <c r="E107" i="18" l="1"/>
  <c r="E106" i="18" s="1"/>
  <c r="E155" i="18"/>
  <c r="D107" i="18"/>
  <c r="D106" i="18" s="1"/>
  <c r="C133" i="18"/>
  <c r="C129" i="18" s="1"/>
  <c r="C125" i="18" s="1"/>
  <c r="C124" i="18" s="1"/>
  <c r="D92" i="18"/>
  <c r="C144" i="18"/>
  <c r="C143" i="18" s="1"/>
  <c r="C142" i="18" s="1"/>
  <c r="D144" i="18"/>
  <c r="D143" i="18" s="1"/>
  <c r="D142" i="18" s="1"/>
  <c r="E85" i="18"/>
  <c r="E133" i="18"/>
  <c r="D85" i="18"/>
  <c r="D192" i="18"/>
  <c r="D191" i="18" s="1"/>
  <c r="E78" i="18"/>
  <c r="E9" i="18" s="1"/>
  <c r="E99" i="18"/>
  <c r="E18" i="18"/>
  <c r="E17" i="18" s="1"/>
  <c r="E154" i="18"/>
  <c r="E153" i="18" s="1"/>
  <c r="E191" i="18"/>
  <c r="C92" i="18"/>
  <c r="C75" i="18" s="1"/>
  <c r="E10" i="18"/>
  <c r="D75" i="18"/>
  <c r="D12" i="18"/>
  <c r="D7" i="18"/>
  <c r="D190" i="18"/>
  <c r="D8" i="18"/>
  <c r="E93" i="18"/>
  <c r="E92" i="18" s="1"/>
  <c r="E124" i="18"/>
  <c r="D72" i="18"/>
  <c r="D11" i="18" s="1"/>
  <c r="D134" i="18"/>
  <c r="C16" i="18" l="1"/>
  <c r="C15" i="18" s="1"/>
  <c r="D6" i="18"/>
  <c r="D13" i="18" s="1"/>
  <c r="D17" i="18"/>
  <c r="D16" i="18" s="1"/>
  <c r="D15" i="18" s="1"/>
  <c r="E6" i="18"/>
  <c r="E12" i="18"/>
  <c r="E16" i="18"/>
  <c r="E190" i="18"/>
  <c r="E8" i="18"/>
  <c r="E75" i="18"/>
  <c r="E7" i="18"/>
  <c r="E15" i="18" l="1"/>
  <c r="E13" i="18"/>
</calcChain>
</file>

<file path=xl/sharedStrings.xml><?xml version="1.0" encoding="utf-8"?>
<sst xmlns="http://schemas.openxmlformats.org/spreadsheetml/2006/main" count="423" uniqueCount="171">
  <si>
    <t/>
  </si>
  <si>
    <t>HRK</t>
  </si>
  <si>
    <t>06030</t>
  </si>
  <si>
    <t>AGENCIJA ZA PLAĆANJA U POLJOPRIVREDI, RIBARSTVU I RURALNOM RAZVOJU</t>
  </si>
  <si>
    <t>11</t>
  </si>
  <si>
    <t>Opći prihodi i primici</t>
  </si>
  <si>
    <t>12+565</t>
  </si>
  <si>
    <t>EAFRD</t>
  </si>
  <si>
    <t>12+564</t>
  </si>
  <si>
    <t>EFPR</t>
  </si>
  <si>
    <t>31</t>
  </si>
  <si>
    <t>Vlastiti prihodi</t>
  </si>
  <si>
    <t>51</t>
  </si>
  <si>
    <t>Pomoći EU</t>
  </si>
  <si>
    <t>Kontrola zbroja</t>
  </si>
  <si>
    <t>06005</t>
  </si>
  <si>
    <t>Ministarstvo poljoprivrede</t>
  </si>
  <si>
    <t>Agencija za plaćanja u poljoprivredi, ribarstvu i ruralnom razvoju</t>
  </si>
  <si>
    <t>3001</t>
  </si>
  <si>
    <t>UPRAVLJANJE POLJOPRIVREDOM, RIBARSTVOM I RURALNIM RAZVOJEM</t>
  </si>
  <si>
    <t>A841001</t>
  </si>
  <si>
    <t>ADMINISTRACIJA I UPRAVLJANJE AGENCIJE ZA PLAĆANJA U POLJOPRI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</si>
  <si>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</si>
  <si>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</si>
  <si>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</si>
  <si>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</si>
  <si>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</si>
  <si>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</si>
  <si>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</si>
  <si>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</si>
  <si>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</si>
  <si>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</si>
  <si>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</si>
  <si>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</si>
  <si>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</si>
  <si>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3133</t>
  </si>
  <si>
    <t>321</t>
  </si>
  <si>
    <t>Naknade troškova zaposlenima</t>
  </si>
  <si>
    <t>3211</t>
  </si>
  <si>
    <t>Službena putovanja</t>
  </si>
  <si>
    <t>3212</t>
  </si>
  <si>
    <t>Naknade za prijevoz, za rad na terenu i odvojeni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</si>
  <si>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</si>
  <si>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</si>
  <si>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</si>
  <si>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</si>
  <si>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</si>
  <si>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</si>
  <si>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</si>
  <si>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</si>
  <si>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</si>
  <si>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</si>
  <si>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</si>
  <si>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</si>
  <si>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</si>
  <si>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</si>
  <si>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</si>
  <si>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</si>
  <si>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</si>
  <si>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</si>
  <si>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</si>
  <si>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</si>
  <si>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</si>
  <si>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</si>
  <si>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</si>
  <si>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</si>
  <si>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</si>
  <si>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</si>
  <si>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</si>
  <si>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</si>
  <si>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</si>
  <si>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</si>
  <si>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</si>
  <si>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</si>
  <si>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</si>
  <si>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</si>
  <si>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</si>
  <si>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</si>
  <si>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</si>
  <si>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</si>
  <si>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</si>
  <si>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</si>
  <si>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predstavn.i izvršnih tijela, povje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</si>
  <si>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</si>
  <si>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</si>
  <si>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</si>
  <si>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</si>
  <si>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</si>
  <si>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</si>
  <si>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</si>
  <si>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</si>
  <si>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</si>
  <si>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</si>
  <si>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</si>
  <si>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</si>
  <si>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</si>
  <si>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</si>
  <si>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</si>
  <si>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</si>
  <si>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</si>
  <si>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</si>
  <si>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</si>
  <si>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</si>
  <si>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</si>
  <si>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</si>
  <si>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</si>
  <si>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</si>
  <si>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</si>
  <si>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</si>
  <si>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</si>
  <si>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3222</t>
  </si>
  <si>
    <t>Materijal i sirovine</t>
  </si>
  <si>
    <t>K841002</t>
  </si>
  <si>
    <t>INFORMATIZACIJA</t>
  </si>
  <si>
    <t>3238</t>
  </si>
  <si>
    <t>Računalne usluge</t>
  </si>
  <si>
    <t>412</t>
  </si>
  <si>
    <t>Nematerijalna imovina</t>
  </si>
  <si>
    <t>4123</t>
  </si>
  <si>
    <t>Licence</t>
  </si>
  <si>
    <t>4222</t>
  </si>
  <si>
    <t>Komunikacijska oprema</t>
  </si>
  <si>
    <t>Oprema za održavanje i zaštitu</t>
  </si>
  <si>
    <t>426</t>
  </si>
  <si>
    <t>Nemat. proizvedena imovina</t>
  </si>
  <si>
    <t>4262</t>
  </si>
  <si>
    <t>Ulag.u račun. programe</t>
  </si>
  <si>
    <t>A841007</t>
  </si>
  <si>
    <t>ORGANIZACIJA MEĐUNARODNIH DOGAĐANJA</t>
  </si>
  <si>
    <t>3002</t>
  </si>
  <si>
    <t>POLJOPRIVREDA</t>
  </si>
  <si>
    <t>K650068</t>
  </si>
  <si>
    <t>USPOSTAVA IACS-LPIS</t>
  </si>
  <si>
    <t>4225</t>
  </si>
  <si>
    <t>Instrumenti, uređaji i strojevi</t>
  </si>
  <si>
    <t>3004</t>
  </si>
  <si>
    <t>RURALNI RAZVOJ</t>
  </si>
  <si>
    <t>A841005</t>
  </si>
  <si>
    <t>TEHNIČKA POMOĆ - PROGRAM RURALNOG RAZVOJA</t>
  </si>
  <si>
    <t>Sredstva učešća za pomoći +EAFRD</t>
  </si>
  <si>
    <t>Doprinosi za obvezno osiguranje u slučaju nezaposlenosti</t>
  </si>
  <si>
    <t>Instrumenti, uređaji, strojevi</t>
  </si>
  <si>
    <t>3005</t>
  </si>
  <si>
    <t>RIBARSTVO</t>
  </si>
  <si>
    <t>A841006</t>
  </si>
  <si>
    <t>TEHNIČKA POMOĆ -OPERATIVNI PROGRAM U POMORSTVU I RIBARSTVU</t>
  </si>
  <si>
    <t>Sredstva učešća za pomoći +EFPR</t>
  </si>
  <si>
    <t>4223</t>
  </si>
  <si>
    <t>Ostale pomoći darovnice</t>
  </si>
  <si>
    <t>Rashodi za zaposlene</t>
  </si>
  <si>
    <t>Doprinosi za obvezno zdravstveno osiguranje (16,5%)</t>
  </si>
  <si>
    <t>32</t>
  </si>
  <si>
    <t>Materijalni rashodi</t>
  </si>
  <si>
    <t>Naknada tzroškova zaposlenima</t>
  </si>
  <si>
    <t>-52</t>
  </si>
  <si>
    <t>T841008</t>
  </si>
  <si>
    <t>HRVATSKI ZEMLJIŠNI INFORMACIJSKI SUSTAV - CROLIS</t>
  </si>
  <si>
    <t>383</t>
  </si>
  <si>
    <t>3833</t>
  </si>
  <si>
    <t>Naknade štete zaposlenicima</t>
  </si>
  <si>
    <t>Kazne, penali i naknade štete</t>
  </si>
  <si>
    <t>Izvršenje  na dan 31.12.2021.</t>
  </si>
  <si>
    <t>Proračun 2022 (NN140/2021)</t>
  </si>
  <si>
    <t>3835</t>
  </si>
  <si>
    <t>Ostale kazne</t>
  </si>
  <si>
    <t>ISO certifikat</t>
  </si>
  <si>
    <t>12</t>
  </si>
  <si>
    <t>Sredstva učešća za pomoći</t>
  </si>
  <si>
    <t>CROLIS</t>
  </si>
  <si>
    <t>187.500 tableti 17 kom LPIS</t>
  </si>
  <si>
    <t>Rebalans 02.06.2022. (NN 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</si>
</sst>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- &quot;@"/>
  </numFmts>
  <fonts count="15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rgb="FFC0000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8"/>
      <color theme="1"/>
      <name val="Arial"/>
      <family val="2"/>
    </font>
    <font>
      <sz val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" fontId="1" fillId="2" borderId="1" applyNumberFormat="0" applyProtection="0">
      <alignment horizontal="left" vertical="center" indent="1" justifyLastLine="1"/>
    </xf>
    <xf numFmtId="4" fontId="1" fillId="2" borderId="1" applyNumberFormat="0" applyProtection="0">
      <alignment horizontal="left" vertical="center" indent="1" justifyLastLine="1"/>
    </xf>
    <xf numFmtId="4" fontId="1" fillId="5" borderId="1" applyNumberFormat="0" applyProtection="0">
      <alignment horizontal="right" vertical="center"/>
    </xf>
    <xf numFmtId="0" fontId="1" fillId="6" borderId="1" applyNumberFormat="0" applyProtection="0">
      <alignment horizontal="left" vertical="center" indent="1" justifyLastLine="1"/>
    </xf>
    <xf numFmtId="4" fontId="1" fillId="7" borderId="1" applyNumberFormat="0" applyProtection="0">
      <alignment vertical="center"/>
    </xf>
    <xf numFmtId="0" fontId="1" fillId="10" borderId="1" applyNumberFormat="0" applyProtection="0">
      <alignment horizontal="left" vertical="center" indent="1" justifyLastLine="1"/>
    </xf>
    <xf numFmtId="0" fontId="1" fillId="12" borderId="1" applyNumberFormat="0" applyProtection="0">
      <alignment horizontal="left" vertical="center" indent="1" justifyLastLine="1"/>
    </xf>
    <xf numFmtId="0" fontId="1" fillId="14" borderId="1" applyNumberFormat="0" applyProtection="0">
      <alignment horizontal="left" vertical="center" indent="1" justifyLastLine="1"/>
    </xf>
  </cellStyleXfs>
  <cellXfs count="107">
    <xf numFmtId="0" fontId="0" fillId="0" borderId="0" xfId="0"/>
    <xf numFmtId="0" fontId="1" fillId="3" borderId="2" xfId="1" quotePrefix="1" applyNumberFormat="1" applyFill="1" applyBorder="1">
      <alignment horizontal="left" vertical="center" indent="1" justifyLastLine="1"/>
    </xf>
    <xf numFmtId="49" fontId="3" fillId="4" borderId="3" xfId="2" quotePrefix="1" applyNumberFormat="1" applyFont="1" applyFill="1" applyBorder="1" applyAlignment="1">
      <alignment horizontal="center" vertical="center" wrapText="1" justifyLastLine="1"/>
    </xf>
    <xf numFmtId="3" fontId="3" fillId="4" borderId="3" xfId="3" quotePrefix="1" applyNumberFormat="1" applyFont="1" applyFill="1" applyBorder="1" applyAlignment="1">
      <alignment horizontal="center" vertical="center"/>
    </xf>
    <xf numFmtId="164" fontId="5" fillId="9" borderId="6" xfId="4" quotePrefix="1" applyNumberFormat="1" applyFont="1" applyFill="1" applyBorder="1" applyAlignment="1">
      <alignment horizontal="left" vertical="center" indent="2" justifyLastLine="1"/>
    </xf>
    <xf numFmtId="164" fontId="4" fillId="0" borderId="2" xfId="7" quotePrefix="1" applyNumberFormat="1" applyFont="1" applyFill="1" applyBorder="1" applyAlignment="1">
      <alignment horizontal="left" vertical="center" indent="3" justifyLastLine="1"/>
    </xf>
    <xf numFmtId="0" fontId="4" fillId="0" borderId="10" xfId="7" quotePrefix="1" applyFont="1" applyFill="1" applyBorder="1" applyAlignment="1">
      <alignment horizontal="left" vertical="center" wrapText="1" justifyLastLine="1"/>
    </xf>
    <xf numFmtId="164" fontId="1" fillId="16" borderId="4" xfId="6" quotePrefix="1" applyNumberFormat="1" applyFill="1" applyBorder="1" applyAlignment="1">
      <alignment horizontal="left" vertical="center" indent="5" justifyLastLine="1"/>
    </xf>
    <xf numFmtId="164" fontId="1" fillId="9" borderId="6" xfId="6" quotePrefix="1" applyNumberFormat="1" applyFill="1" applyBorder="1" applyAlignment="1">
      <alignment horizontal="left" vertical="center" indent="6" justifyLastLine="1"/>
    </xf>
    <xf numFmtId="164" fontId="1" fillId="17" borderId="6" xfId="6" quotePrefix="1" applyNumberFormat="1" applyFill="1" applyBorder="1" applyAlignment="1">
      <alignment horizontal="left" vertical="center" indent="7" justifyLastLine="1"/>
    </xf>
    <xf numFmtId="0" fontId="1" fillId="3" borderId="6" xfId="6" quotePrefix="1" applyFill="1" applyBorder="1" applyAlignment="1">
      <alignment horizontal="left" vertical="center" indent="8" justifyLastLine="1"/>
    </xf>
    <xf numFmtId="0" fontId="1" fillId="3" borderId="9" xfId="6" quotePrefix="1" applyFill="1" applyBorder="1" applyAlignment="1">
      <alignment horizontal="left" vertical="center" indent="8" justifyLastLine="1"/>
    </xf>
    <xf numFmtId="0" fontId="1" fillId="9" borderId="12" xfId="6" quotePrefix="1" applyFill="1" applyBorder="1" applyAlignment="1">
      <alignment horizontal="left" vertical="center" wrapText="1" justifyLastLine="1"/>
    </xf>
    <xf numFmtId="4" fontId="6" fillId="9" borderId="13" xfId="0" applyNumberFormat="1" applyFont="1" applyFill="1" applyBorder="1" applyAlignment="1">
      <alignment vertical="center"/>
    </xf>
    <xf numFmtId="0" fontId="1" fillId="17" borderId="12" xfId="6" quotePrefix="1" applyFill="1" applyBorder="1" applyAlignment="1">
      <alignment horizontal="left" vertical="center" wrapText="1" justifyLastLine="1"/>
    </xf>
    <xf numFmtId="4" fontId="6" fillId="17" borderId="13" xfId="0" applyNumberFormat="1" applyFont="1" applyFill="1" applyBorder="1" applyAlignment="1">
      <alignment vertical="center"/>
    </xf>
    <xf numFmtId="0" fontId="1" fillId="3" borderId="12" xfId="6" quotePrefix="1" applyFill="1" applyBorder="1" applyAlignment="1">
      <alignment horizontal="left" vertical="center" wrapText="1" justifyLastLine="1"/>
    </xf>
    <xf numFmtId="4" fontId="6" fillId="0" borderId="13" xfId="0" applyNumberFormat="1" applyFont="1" applyBorder="1" applyAlignment="1">
      <alignment vertical="center"/>
    </xf>
    <xf numFmtId="0" fontId="1" fillId="3" borderId="14" xfId="6" quotePrefix="1" applyFill="1" applyBorder="1" applyAlignment="1">
      <alignment horizontal="left" vertical="center" indent="8" justifyLastLine="1"/>
    </xf>
    <xf numFmtId="0" fontId="1" fillId="3" borderId="15" xfId="6" quotePrefix="1" applyFill="1" applyBorder="1" applyAlignment="1">
      <alignment horizontal="left" vertical="center" wrapText="1" justifyLastLine="1"/>
    </xf>
    <xf numFmtId="4" fontId="6" fillId="0" borderId="19" xfId="0" applyNumberFormat="1" applyFont="1" applyBorder="1" applyAlignment="1">
      <alignment vertical="center"/>
    </xf>
    <xf numFmtId="164" fontId="4" fillId="15" borderId="20" xfId="8" quotePrefix="1" applyNumberFormat="1" applyFont="1" applyFill="1" applyBorder="1" applyAlignment="1">
      <alignment horizontal="left" vertical="center" indent="4" justifyLastLine="1"/>
    </xf>
    <xf numFmtId="164" fontId="9" fillId="16" borderId="4" xfId="6" quotePrefix="1" applyNumberFormat="1" applyFont="1" applyFill="1" applyBorder="1" applyAlignment="1">
      <alignment horizontal="left" vertical="center" indent="5" justifyLastLine="1"/>
    </xf>
    <xf numFmtId="164" fontId="1" fillId="10" borderId="6" xfId="6" quotePrefix="1" applyNumberFormat="1" applyBorder="1" applyAlignment="1">
      <alignment horizontal="left" vertical="center" indent="7" justifyLastLine="1"/>
    </xf>
    <xf numFmtId="0" fontId="1" fillId="10" borderId="6" xfId="6" quotePrefix="1" applyBorder="1" applyAlignment="1">
      <alignment horizontal="left" vertical="center" indent="8" justifyLastLine="1"/>
    </xf>
    <xf numFmtId="0" fontId="1" fillId="10" borderId="14" xfId="6" quotePrefix="1" applyBorder="1" applyAlignment="1">
      <alignment horizontal="left" vertical="center" indent="8" justifyLastLine="1"/>
    </xf>
    <xf numFmtId="164" fontId="4" fillId="15" borderId="2" xfId="8" quotePrefix="1" applyNumberFormat="1" applyFont="1" applyFill="1" applyBorder="1" applyAlignment="1">
      <alignment horizontal="left" vertical="center" indent="4" justifyLastLine="1"/>
    </xf>
    <xf numFmtId="164" fontId="9" fillId="16" borderId="5" xfId="6" quotePrefix="1" applyNumberFormat="1" applyFont="1" applyFill="1" applyBorder="1" applyAlignment="1">
      <alignment horizontal="left" vertical="center" indent="5" justifyLastLine="1"/>
    </xf>
    <xf numFmtId="164" fontId="1" fillId="9" borderId="7" xfId="6" quotePrefix="1" applyNumberFormat="1" applyFill="1" applyBorder="1" applyAlignment="1">
      <alignment horizontal="left" vertical="center" indent="6" justifyLastLine="1"/>
    </xf>
    <xf numFmtId="164" fontId="1" fillId="10" borderId="7" xfId="6" quotePrefix="1" applyNumberFormat="1" applyBorder="1" applyAlignment="1">
      <alignment horizontal="left" vertical="center" indent="7" justifyLastLine="1"/>
    </xf>
    <xf numFmtId="0" fontId="1" fillId="10" borderId="7" xfId="6" quotePrefix="1" applyBorder="1" applyAlignment="1">
      <alignment horizontal="left" vertical="center" indent="8" justifyLastLine="1"/>
    </xf>
    <xf numFmtId="0" fontId="1" fillId="10" borderId="9" xfId="6" quotePrefix="1" applyBorder="1" applyAlignment="1">
      <alignment horizontal="left" vertical="center" indent="8" justifyLastLine="1"/>
    </xf>
    <xf numFmtId="4" fontId="12" fillId="16" borderId="11" xfId="0" applyNumberFormat="1" applyFont="1" applyFill="1" applyBorder="1" applyAlignment="1">
      <alignment vertical="center"/>
    </xf>
    <xf numFmtId="4" fontId="12" fillId="9" borderId="8" xfId="0" applyNumberFormat="1" applyFont="1" applyFill="1" applyBorder="1" applyAlignment="1">
      <alignment vertical="center"/>
    </xf>
    <xf numFmtId="4" fontId="12" fillId="17" borderId="8" xfId="0" applyNumberFormat="1" applyFont="1" applyFill="1" applyBorder="1" applyAlignment="1">
      <alignment vertical="center"/>
    </xf>
    <xf numFmtId="4" fontId="12" fillId="0" borderId="8" xfId="0" applyNumberFormat="1" applyFont="1" applyBorder="1"/>
    <xf numFmtId="4" fontId="12" fillId="0" borderId="17" xfId="0" applyNumberFormat="1" applyFont="1" applyBorder="1"/>
    <xf numFmtId="4" fontId="0" fillId="0" borderId="0" xfId="0" applyNumberFormat="1"/>
    <xf numFmtId="4" fontId="6" fillId="17" borderId="13" xfId="0" applyNumberFormat="1" applyFont="1" applyFill="1" applyBorder="1"/>
    <xf numFmtId="164" fontId="1" fillId="19" borderId="6" xfId="6" quotePrefix="1" applyNumberFormat="1" applyFill="1" applyBorder="1" applyAlignment="1">
      <alignment horizontal="left" vertical="center" indent="6" justifyLastLine="1"/>
    </xf>
    <xf numFmtId="4" fontId="6" fillId="19" borderId="13" xfId="0" applyNumberFormat="1" applyFont="1" applyFill="1" applyBorder="1" applyAlignment="1">
      <alignment vertical="center"/>
    </xf>
    <xf numFmtId="4" fontId="6" fillId="0" borderId="13" xfId="0" applyNumberFormat="1" applyFont="1" applyBorder="1"/>
    <xf numFmtId="4" fontId="6" fillId="0" borderId="16" xfId="0" applyNumberFormat="1" applyFont="1" applyBorder="1"/>
    <xf numFmtId="164" fontId="5" fillId="6" borderId="21" xfId="4" quotePrefix="1" applyNumberFormat="1" applyFont="1" applyBorder="1" applyAlignment="1">
      <alignment horizontal="left" vertical="center" indent="2" justifyLastLine="1"/>
    </xf>
    <xf numFmtId="4" fontId="6" fillId="8" borderId="18" xfId="0" applyNumberFormat="1" applyFont="1" applyFill="1" applyBorder="1" applyAlignment="1">
      <alignment vertical="center"/>
    </xf>
    <xf numFmtId="164" fontId="5" fillId="11" borderId="14" xfId="4" quotePrefix="1" applyNumberFormat="1" applyFont="1" applyFill="1" applyBorder="1" applyAlignment="1">
      <alignment horizontal="left" vertical="center" indent="2" justifyLastLine="1"/>
    </xf>
    <xf numFmtId="164" fontId="4" fillId="13" borderId="20" xfId="7" quotePrefix="1" applyNumberFormat="1" applyFont="1" applyFill="1" applyBorder="1" applyAlignment="1">
      <alignment horizontal="left" vertical="center" indent="3" justifyLastLine="1"/>
    </xf>
    <xf numFmtId="164" fontId="1" fillId="16" borderId="21" xfId="6" quotePrefix="1" applyNumberFormat="1" applyFill="1" applyBorder="1" applyAlignment="1">
      <alignment horizontal="left" vertical="center" indent="5" justifyLastLine="1"/>
    </xf>
    <xf numFmtId="0" fontId="1" fillId="16" borderId="26" xfId="6" quotePrefix="1" applyFill="1" applyBorder="1" applyAlignment="1">
      <alignment horizontal="left" vertical="center" wrapText="1" justifyLastLine="1"/>
    </xf>
    <xf numFmtId="4" fontId="6" fillId="16" borderId="27" xfId="0" applyNumberFormat="1" applyFont="1" applyFill="1" applyBorder="1" applyAlignment="1">
      <alignment vertical="center"/>
    </xf>
    <xf numFmtId="4" fontId="6" fillId="0" borderId="25" xfId="0" applyNumberFormat="1" applyFont="1" applyFill="1" applyBorder="1"/>
    <xf numFmtId="3" fontId="0" fillId="0" borderId="0" xfId="0" applyNumberFormat="1"/>
    <xf numFmtId="4" fontId="12" fillId="0" borderId="23" xfId="0" applyNumberFormat="1" applyFont="1" applyBorder="1"/>
    <xf numFmtId="4" fontId="12" fillId="11" borderId="17" xfId="0" applyNumberFormat="1" applyFont="1" applyFill="1" applyBorder="1"/>
    <xf numFmtId="4" fontId="14" fillId="15" borderId="3" xfId="0" applyNumberFormat="1" applyFont="1" applyFill="1" applyBorder="1" applyAlignment="1">
      <alignment vertical="center"/>
    </xf>
    <xf numFmtId="4" fontId="12" fillId="16" borderId="24" xfId="0" applyNumberFormat="1" applyFont="1" applyFill="1" applyBorder="1" applyAlignment="1">
      <alignment vertical="center"/>
    </xf>
    <xf numFmtId="4" fontId="12" fillId="18" borderId="8" xfId="0" applyNumberFormat="1" applyFont="1" applyFill="1" applyBorder="1" applyAlignment="1">
      <alignment vertical="center"/>
    </xf>
    <xf numFmtId="4" fontId="14" fillId="15" borderId="3" xfId="5" applyNumberFormat="1" applyFont="1" applyFill="1" applyBorder="1" applyAlignment="1">
      <alignment vertical="center"/>
    </xf>
    <xf numFmtId="4" fontId="12" fillId="16" borderId="11" xfId="5" applyNumberFormat="1" applyFont="1" applyFill="1" applyBorder="1" applyAlignment="1">
      <alignment vertical="center"/>
    </xf>
    <xf numFmtId="4" fontId="14" fillId="15" borderId="18" xfId="5" applyNumberFormat="1" applyFont="1" applyFill="1" applyBorder="1" applyAlignment="1">
      <alignment vertical="center"/>
    </xf>
    <xf numFmtId="0" fontId="1" fillId="16" borderId="29" xfId="6" quotePrefix="1" applyFill="1" applyBorder="1" applyAlignment="1">
      <alignment horizontal="left" vertical="center" wrapText="1" justifyLastLine="1"/>
    </xf>
    <xf numFmtId="0" fontId="1" fillId="19" borderId="12" xfId="6" quotePrefix="1" applyFill="1" applyBorder="1" applyAlignment="1">
      <alignment horizontal="left" vertical="center" wrapText="1" justifyLastLine="1"/>
    </xf>
    <xf numFmtId="0" fontId="1" fillId="3" borderId="30" xfId="6" quotePrefix="1" applyFill="1" applyBorder="1" applyAlignment="1">
      <alignment horizontal="left" vertical="center" wrapText="1" justifyLastLine="1"/>
    </xf>
    <xf numFmtId="0" fontId="9" fillId="3" borderId="12" xfId="6" quotePrefix="1" applyFont="1" applyFill="1" applyBorder="1" applyAlignment="1">
      <alignment horizontal="left" vertical="center" wrapText="1" justifyLastLine="1"/>
    </xf>
    <xf numFmtId="0" fontId="4" fillId="15" borderId="10" xfId="8" quotePrefix="1" applyFont="1" applyFill="1" applyBorder="1" applyAlignment="1">
      <alignment horizontal="left" vertical="center" wrapText="1" justifyLastLine="1"/>
    </xf>
    <xf numFmtId="0" fontId="9" fillId="16" borderId="29" xfId="6" quotePrefix="1" applyFont="1" applyFill="1" applyBorder="1" applyAlignment="1">
      <alignment horizontal="left" vertical="center" wrapText="1" justifyLastLine="1"/>
    </xf>
    <xf numFmtId="0" fontId="1" fillId="10" borderId="12" xfId="6" quotePrefix="1" applyBorder="1">
      <alignment horizontal="left" vertical="center" indent="1" justifyLastLine="1"/>
    </xf>
    <xf numFmtId="0" fontId="1" fillId="10" borderId="12" xfId="6" quotePrefix="1" applyBorder="1" applyAlignment="1">
      <alignment horizontal="center" vertical="center" justifyLastLine="1"/>
    </xf>
    <xf numFmtId="0" fontId="1" fillId="10" borderId="15" xfId="6" quotePrefix="1" applyBorder="1">
      <alignment horizontal="left" vertical="center" indent="1" justifyLastLine="1"/>
    </xf>
    <xf numFmtId="0" fontId="1" fillId="10" borderId="26" xfId="6" quotePrefix="1" applyBorder="1">
      <alignment horizontal="left" vertical="center" indent="1" justifyLastLine="1"/>
    </xf>
    <xf numFmtId="0" fontId="1" fillId="10" borderId="30" xfId="6" quotePrefix="1" applyBorder="1">
      <alignment horizontal="left" vertical="center" indent="1" justifyLastLine="1"/>
    </xf>
    <xf numFmtId="0" fontId="4" fillId="15" borderId="25" xfId="8" quotePrefix="1" applyFont="1" applyFill="1" applyBorder="1" applyAlignment="1">
      <alignment horizontal="left" vertical="center" wrapText="1" justifyLastLine="1"/>
    </xf>
    <xf numFmtId="4" fontId="6" fillId="16" borderId="31" xfId="0" applyNumberFormat="1" applyFont="1" applyFill="1" applyBorder="1" applyAlignment="1">
      <alignment vertical="center"/>
    </xf>
    <xf numFmtId="4" fontId="6" fillId="18" borderId="13" xfId="0" applyNumberFormat="1" applyFont="1" applyFill="1" applyBorder="1" applyAlignment="1">
      <alignment vertical="center"/>
    </xf>
    <xf numFmtId="4" fontId="7" fillId="15" borderId="28" xfId="0" applyNumberFormat="1" applyFont="1" applyFill="1" applyBorder="1" applyAlignment="1">
      <alignment vertical="center"/>
    </xf>
    <xf numFmtId="4" fontId="4" fillId="15" borderId="28" xfId="5" applyNumberFormat="1" applyFont="1" applyFill="1" applyBorder="1" applyAlignment="1">
      <alignment vertical="center"/>
    </xf>
    <xf numFmtId="4" fontId="10" fillId="16" borderId="31" xfId="5" applyNumberFormat="1" applyFont="1" applyFill="1" applyBorder="1" applyAlignment="1">
      <alignment vertical="center"/>
    </xf>
    <xf numFmtId="4" fontId="10" fillId="9" borderId="13" xfId="5" applyNumberFormat="1" applyFont="1" applyFill="1" applyBorder="1" applyAlignment="1">
      <alignment vertical="center"/>
    </xf>
    <xf numFmtId="4" fontId="6" fillId="17" borderId="27" xfId="0" applyNumberFormat="1" applyFont="1" applyFill="1" applyBorder="1" applyAlignment="1">
      <alignment vertical="center"/>
    </xf>
    <xf numFmtId="4" fontId="4" fillId="15" borderId="22" xfId="5" applyNumberFormat="1" applyFont="1" applyFill="1" applyBorder="1" applyAlignment="1">
      <alignment vertical="center"/>
    </xf>
    <xf numFmtId="0" fontId="1" fillId="3" borderId="10" xfId="1" quotePrefix="1" applyNumberFormat="1" applyFill="1" applyBorder="1" applyAlignment="1">
      <alignment horizontal="left" vertical="center" wrapText="1" justifyLastLine="1"/>
    </xf>
    <xf numFmtId="0" fontId="5" fillId="6" borderId="26" xfId="4" quotePrefix="1" applyFont="1" applyBorder="1" applyAlignment="1">
      <alignment horizontal="left" vertical="center" wrapText="1" justifyLastLine="1"/>
    </xf>
    <xf numFmtId="3" fontId="5" fillId="9" borderId="12" xfId="5" applyNumberFormat="1" applyFont="1" applyFill="1" applyBorder="1">
      <alignment vertical="center"/>
    </xf>
    <xf numFmtId="0" fontId="1" fillId="11" borderId="15" xfId="6" quotePrefix="1" applyFill="1" applyBorder="1" applyAlignment="1">
      <alignment horizontal="left" vertical="center" wrapText="1" justifyLastLine="1"/>
    </xf>
    <xf numFmtId="0" fontId="4" fillId="13" borderId="25" xfId="7" quotePrefix="1" applyFont="1" applyFill="1" applyBorder="1" applyAlignment="1">
      <alignment horizontal="left" vertical="center" wrapText="1" justifyLastLine="1"/>
    </xf>
    <xf numFmtId="4" fontId="12" fillId="9" borderId="8" xfId="0" applyNumberFormat="1" applyFont="1" applyFill="1" applyBorder="1"/>
    <xf numFmtId="0" fontId="11" fillId="0" borderId="3" xfId="0" applyFont="1" applyBorder="1"/>
    <xf numFmtId="4" fontId="13" fillId="13" borderId="18" xfId="0" applyNumberFormat="1" applyFont="1" applyFill="1" applyBorder="1" applyAlignment="1">
      <alignment vertical="center"/>
    </xf>
    <xf numFmtId="4" fontId="12" fillId="17" borderId="8" xfId="0" applyNumberFormat="1" applyFont="1" applyFill="1" applyBorder="1"/>
    <xf numFmtId="4" fontId="12" fillId="9" borderId="24" xfId="0" applyNumberFormat="1" applyFont="1" applyFill="1" applyBorder="1" applyAlignment="1">
      <alignment vertical="center"/>
    </xf>
    <xf numFmtId="4" fontId="12" fillId="19" borderId="8" xfId="0" applyNumberFormat="1" applyFont="1" applyFill="1" applyBorder="1" applyAlignment="1">
      <alignment vertical="center"/>
    </xf>
    <xf numFmtId="4" fontId="12" fillId="9" borderId="8" xfId="5" applyNumberFormat="1" applyFont="1" applyFill="1" applyBorder="1" applyAlignment="1">
      <alignment vertical="center"/>
    </xf>
    <xf numFmtId="4" fontId="12" fillId="3" borderId="24" xfId="0" applyNumberFormat="1" applyFont="1" applyFill="1" applyBorder="1" applyAlignment="1">
      <alignment vertical="center"/>
    </xf>
    <xf numFmtId="0" fontId="2" fillId="0" borderId="28" xfId="0" applyFont="1" applyBorder="1" applyAlignment="1">
      <alignment horizontal="center" wrapText="1"/>
    </xf>
    <xf numFmtId="3" fontId="4" fillId="3" borderId="28" xfId="3" quotePrefix="1" applyNumberFormat="1" applyFont="1" applyFill="1" applyBorder="1" applyAlignment="1">
      <alignment horizontal="center" vertical="center"/>
    </xf>
    <xf numFmtId="4" fontId="5" fillId="8" borderId="27" xfId="5" applyNumberFormat="1" applyFont="1" applyFill="1" applyBorder="1">
      <alignment vertical="center"/>
    </xf>
    <xf numFmtId="4" fontId="7" fillId="11" borderId="16" xfId="0" applyNumberFormat="1" applyFont="1" applyFill="1" applyBorder="1" applyAlignment="1">
      <alignment vertical="center"/>
    </xf>
    <xf numFmtId="0" fontId="0" fillId="0" borderId="28" xfId="0" applyBorder="1"/>
    <xf numFmtId="4" fontId="8" fillId="13" borderId="22" xfId="0" applyNumberFormat="1" applyFont="1" applyFill="1" applyBorder="1" applyAlignment="1">
      <alignment vertical="center"/>
    </xf>
    <xf numFmtId="4" fontId="6" fillId="3" borderId="27" xfId="0" applyNumberFormat="1" applyFont="1" applyFill="1" applyBorder="1" applyAlignment="1">
      <alignment vertical="center"/>
    </xf>
    <xf numFmtId="4" fontId="6" fillId="0" borderId="16" xfId="0" applyNumberFormat="1" applyFont="1" applyBorder="1" applyAlignment="1">
      <alignment vertical="center"/>
    </xf>
    <xf numFmtId="4" fontId="6" fillId="3" borderId="22" xfId="0" applyNumberFormat="1" applyFont="1" applyFill="1" applyBorder="1" applyAlignment="1">
      <alignment vertical="center"/>
    </xf>
    <xf numFmtId="4" fontId="12" fillId="3" borderId="18" xfId="0" applyNumberFormat="1" applyFont="1" applyFill="1" applyBorder="1" applyAlignment="1">
      <alignment vertical="center"/>
    </xf>
    <xf numFmtId="0" fontId="1" fillId="3" borderId="2" xfId="6" quotePrefix="1" applyFill="1" applyBorder="1" applyAlignment="1">
      <alignment horizontal="left" vertical="center" indent="8" justifyLastLine="1"/>
    </xf>
    <xf numFmtId="0" fontId="9" fillId="3" borderId="10" xfId="6" quotePrefix="1" applyFont="1" applyFill="1" applyBorder="1" applyAlignment="1">
      <alignment horizontal="left" vertical="center" wrapText="1" justifyLastLine="1"/>
    </xf>
    <xf numFmtId="4" fontId="6" fillId="3" borderId="28" xfId="0" applyNumberFormat="1" applyFont="1" applyFill="1" applyBorder="1" applyAlignment="1">
      <alignment vertical="center"/>
    </xf>
    <xf numFmtId="4" fontId="12" fillId="3" borderId="3" xfId="0" applyNumberFormat="1" applyFont="1" applyFill="1" applyBorder="1" applyAlignment="1">
      <alignment vertical="center"/>
    </xf>
  </cellXfs>
  <cellStyles count="9">
    <cellStyle name="Normal" xfId="0" builtinId="0"/>
    <cellStyle name="SAPBEXaggData" xfId="5" xr:uid="{00000000-0005-0000-0000-000001000000}"/>
    <cellStyle name="SAPBEXchaText" xfId="1" xr:uid="{00000000-0005-0000-0000-000002000000}"/>
    <cellStyle name="SAPBEXformats" xfId="3" xr:uid="{00000000-0005-0000-0000-000003000000}"/>
    <cellStyle name="SAPBEXHLevel0" xfId="4" xr:uid="{00000000-0005-0000-0000-000004000000}"/>
    <cellStyle name="SAPBEXHLevel1" xfId="7" xr:uid="{00000000-0005-0000-0000-000005000000}"/>
    <cellStyle name="SAPBEXHLevel2" xfId="8" xr:uid="{00000000-0005-0000-0000-000006000000}"/>
    <cellStyle name="SAPBEXHLevel3" xfId="6" xr:uid="{00000000-0005-0000-0000-000007000000}"/>
    <cellStyle name="SAPBEXstdItem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ordana.ivaskovic\AppData\Local\Microsoft\Windows\INetCache\Content.Outlook\00LXH0OF\Predlozak_PlanaNabave%20(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2732F-85B3-40F3-A37B-EB8C1C13783D}">
  <dimension ref="A2:G213"/>
  <sheetViews>
    <sheetView tabSelected="1" workbookViewId="0">
      <selection activeCell="D20" sqref="D20"/>
    </sheetView>
  </sheetViews>
  <sheetFormatPr defaultRowHeight="15" x14ac:dyDescent="0.25"/>
  <cols>
    <col min="1" max="1" width="16.85546875" customWidth="1"/>
    <col min="2" max="2" width="43.7109375" customWidth="1"/>
    <col min="3" max="3" width="13" customWidth="1"/>
    <col min="4" max="5" width="14.42578125" customWidth="1"/>
    <col min="6" max="6" width="12.140625" customWidth="1"/>
    <col min="7" max="7" width="13.85546875" bestFit="1" customWidth="1"/>
  </cols>
  <sheetData>
    <row r="2" spans="1:7" ht="15.75" thickBot="1" x14ac:dyDescent="0.3"/>
    <row r="3" spans="1:7" ht="34.5" thickBot="1" x14ac:dyDescent="0.3">
      <c r="A3" s="1" t="s">
        <v>0</v>
      </c>
      <c r="B3" s="80" t="s">
        <v>0</v>
      </c>
      <c r="C3" s="93" t="s">
        <v>161</v>
      </c>
      <c r="D3" s="2" t="s">
        <v>162</v>
      </c>
      <c r="E3" s="2" t="s">
        <v>170</v>
      </c>
    </row>
    <row r="4" spans="1:7" ht="15.75" thickBot="1" x14ac:dyDescent="0.3">
      <c r="A4" s="1"/>
      <c r="B4" s="80" t="s">
        <v>0</v>
      </c>
      <c r="C4" s="94" t="s">
        <v>1</v>
      </c>
      <c r="D4" s="3" t="s">
        <v>1</v>
      </c>
      <c r="E4" s="3" t="s">
        <v>1</v>
      </c>
    </row>
    <row r="5" spans="1:7" ht="22.5" x14ac:dyDescent="0.25">
      <c r="A5" s="43" t="s">
        <v>2</v>
      </c>
      <c r="B5" s="81" t="s">
        <v>3</v>
      </c>
      <c r="C5" s="95"/>
      <c r="D5" s="44"/>
      <c r="E5" s="44"/>
    </row>
    <row r="6" spans="1:7" x14ac:dyDescent="0.25">
      <c r="A6" s="4" t="s">
        <v>4</v>
      </c>
      <c r="B6" s="12" t="s">
        <v>5</v>
      </c>
      <c r="C6" s="13">
        <v>121646953.78</v>
      </c>
      <c r="D6" s="85">
        <f>D18+D76+D107+D134+D144</f>
        <v>150589996</v>
      </c>
      <c r="E6" s="85">
        <f>E18+E76+E107+E134+E144</f>
        <v>150253746</v>
      </c>
    </row>
    <row r="7" spans="1:7" x14ac:dyDescent="0.25">
      <c r="A7" s="4" t="s">
        <v>6</v>
      </c>
      <c r="B7" s="12" t="s">
        <v>7</v>
      </c>
      <c r="C7" s="13">
        <v>82426468.459999993</v>
      </c>
      <c r="D7" s="85">
        <f>D124+D155</f>
        <v>94450055</v>
      </c>
      <c r="E7" s="85">
        <f>E124+E155</f>
        <v>94450055</v>
      </c>
    </row>
    <row r="8" spans="1:7" x14ac:dyDescent="0.25">
      <c r="A8" s="4" t="s">
        <v>8</v>
      </c>
      <c r="B8" s="12" t="s">
        <v>9</v>
      </c>
      <c r="C8" s="13">
        <v>1225396.28</v>
      </c>
      <c r="D8" s="85">
        <f>D191</f>
        <v>2370100</v>
      </c>
      <c r="E8" s="85">
        <f>E191</f>
        <v>2370100</v>
      </c>
      <c r="G8" s="37"/>
    </row>
    <row r="9" spans="1:7" x14ac:dyDescent="0.25">
      <c r="A9" s="4" t="s">
        <v>166</v>
      </c>
      <c r="B9" s="12" t="s">
        <v>168</v>
      </c>
      <c r="C9" s="13"/>
      <c r="D9" s="85"/>
      <c r="E9" s="85">
        <f>E78</f>
        <v>336250</v>
      </c>
      <c r="G9" s="37"/>
    </row>
    <row r="10" spans="1:7" x14ac:dyDescent="0.25">
      <c r="A10" s="4" t="s">
        <v>10</v>
      </c>
      <c r="B10" s="82" t="s">
        <v>11</v>
      </c>
      <c r="C10" s="13">
        <v>109938.58</v>
      </c>
      <c r="D10" s="85">
        <f>D67</f>
        <v>300000</v>
      </c>
      <c r="E10" s="85">
        <f>E67</f>
        <v>300000</v>
      </c>
    </row>
    <row r="11" spans="1:7" x14ac:dyDescent="0.25">
      <c r="A11" s="4" t="s">
        <v>12</v>
      </c>
      <c r="B11" s="12" t="s">
        <v>13</v>
      </c>
      <c r="C11" s="13">
        <v>0</v>
      </c>
      <c r="D11" s="85">
        <f>D72</f>
        <v>160000</v>
      </c>
      <c r="E11" s="85">
        <f>E72</f>
        <v>160000</v>
      </c>
    </row>
    <row r="12" spans="1:7" x14ac:dyDescent="0.25">
      <c r="A12" s="4" t="s">
        <v>154</v>
      </c>
      <c r="B12" s="12" t="s">
        <v>148</v>
      </c>
      <c r="C12" s="13">
        <v>0</v>
      </c>
      <c r="D12" s="85">
        <f>D92</f>
        <v>2210200</v>
      </c>
      <c r="E12" s="85">
        <f>E92</f>
        <v>2210200</v>
      </c>
    </row>
    <row r="13" spans="1:7" ht="15.75" thickBot="1" x14ac:dyDescent="0.3">
      <c r="A13" s="45" t="s">
        <v>14</v>
      </c>
      <c r="B13" s="83"/>
      <c r="C13" s="96">
        <f>SUM(C6:C11)</f>
        <v>205408757.10000002</v>
      </c>
      <c r="D13" s="53">
        <f>SUM(D6:D12)</f>
        <v>250080351</v>
      </c>
      <c r="E13" s="53">
        <f>SUM(E6:E12)</f>
        <v>250080351</v>
      </c>
      <c r="G13" s="37"/>
    </row>
    <row r="14" spans="1:7" ht="15.75" thickBot="1" x14ac:dyDescent="0.3">
      <c r="A14" s="5" t="s">
        <v>15</v>
      </c>
      <c r="B14" s="6" t="s">
        <v>16</v>
      </c>
      <c r="C14" s="97"/>
      <c r="D14" s="86"/>
      <c r="E14" s="86"/>
    </row>
    <row r="15" spans="1:7" ht="23.25" thickBot="1" x14ac:dyDescent="0.3">
      <c r="A15" s="46" t="s">
        <v>2</v>
      </c>
      <c r="B15" s="84" t="s">
        <v>17</v>
      </c>
      <c r="C15" s="98">
        <f>C16+C142+C153+C190</f>
        <v>205406457.10999998</v>
      </c>
      <c r="D15" s="87">
        <f>D16+D142+D153+D190</f>
        <v>219298902</v>
      </c>
      <c r="E15" s="87">
        <f>E16+E142+E153+E190</f>
        <v>219312652</v>
      </c>
    </row>
    <row r="16" spans="1:7" ht="23.25" thickBot="1" x14ac:dyDescent="0.3">
      <c r="A16" s="26" t="s">
        <v>18</v>
      </c>
      <c r="B16" s="64" t="s">
        <v>19</v>
      </c>
      <c r="C16" s="74">
        <f>C17+C106+C133</f>
        <v>118323432.21000001</v>
      </c>
      <c r="D16" s="54">
        <f>D17+D106+D133</f>
        <v>145674996</v>
      </c>
      <c r="E16" s="54">
        <f>E17+E106+E133</f>
        <v>145688746</v>
      </c>
    </row>
    <row r="17" spans="1:5" ht="22.5" x14ac:dyDescent="0.25">
      <c r="A17" s="47" t="s">
        <v>20</v>
      </c>
      <c r="B17" s="48" t="s">
        <v>21</v>
      </c>
      <c r="C17" s="72">
        <f>C18+C67+C72</f>
        <v>101046501.75</v>
      </c>
      <c r="D17" s="55">
        <f>D18+D67+D72</f>
        <v>114874000</v>
      </c>
      <c r="E17" s="55">
        <f>E18+E67+E72</f>
        <v>114887750</v>
      </c>
    </row>
    <row r="18" spans="1:5" x14ac:dyDescent="0.25">
      <c r="A18" s="8" t="s">
        <v>4</v>
      </c>
      <c r="B18" s="12" t="s">
        <v>5</v>
      </c>
      <c r="C18" s="13">
        <f>C19+C22+C24+C27+C32+C38+C47+C49+C57+C61+C64</f>
        <v>100936563.17</v>
      </c>
      <c r="D18" s="33">
        <f>D19+D22+D24+D27+D32+D38+D47+D49+D57+D61+D64</f>
        <v>114414000</v>
      </c>
      <c r="E18" s="33">
        <f>E19+E22+E24+E27+E32+E38+E47+E49+E57+E61+E64</f>
        <v>114427750</v>
      </c>
    </row>
    <row r="19" spans="1:5" x14ac:dyDescent="0.25">
      <c r="A19" s="9" t="s">
        <v>22</v>
      </c>
      <c r="B19" s="14" t="s">
        <v>23</v>
      </c>
      <c r="C19" s="15">
        <f t="shared" ref="C19:D19" si="0">SUM(C20:C21)</f>
        <v>70051694.810000002</v>
      </c>
      <c r="D19" s="34">
        <f t="shared" si="0"/>
        <v>78300000</v>
      </c>
      <c r="E19" s="34">
        <f t="shared" ref="E19" si="1">SUM(E20:E21)</f>
        <v>78313750</v>
      </c>
    </row>
    <row r="20" spans="1:5" x14ac:dyDescent="0.25">
      <c r="A20" s="10" t="s">
        <v>24</v>
      </c>
      <c r="B20" s="16" t="s">
        <v>25</v>
      </c>
      <c r="C20" s="41">
        <v>69290738.870000005</v>
      </c>
      <c r="D20" s="35">
        <v>78000000</v>
      </c>
      <c r="E20" s="35">
        <v>77870000</v>
      </c>
    </row>
    <row r="21" spans="1:5" x14ac:dyDescent="0.25">
      <c r="A21" s="10" t="s">
        <v>26</v>
      </c>
      <c r="B21" s="16" t="s">
        <v>27</v>
      </c>
      <c r="C21" s="41">
        <v>760955.94</v>
      </c>
      <c r="D21" s="35">
        <v>300000</v>
      </c>
      <c r="E21" s="35">
        <v>443750</v>
      </c>
    </row>
    <row r="22" spans="1:5" x14ac:dyDescent="0.25">
      <c r="A22" s="9" t="s">
        <v>28</v>
      </c>
      <c r="B22" s="14" t="s">
        <v>29</v>
      </c>
      <c r="C22" s="15">
        <f t="shared" ref="C22:E22" si="2">SUM(C23)</f>
        <v>3319209.31</v>
      </c>
      <c r="D22" s="34">
        <f t="shared" si="2"/>
        <v>3000000</v>
      </c>
      <c r="E22" s="34">
        <f t="shared" si="2"/>
        <v>3000000</v>
      </c>
    </row>
    <row r="23" spans="1:5" x14ac:dyDescent="0.25">
      <c r="A23" s="10" t="s">
        <v>30</v>
      </c>
      <c r="B23" s="16" t="s">
        <v>29</v>
      </c>
      <c r="C23" s="41">
        <v>3319209.31</v>
      </c>
      <c r="D23" s="35">
        <v>3000000</v>
      </c>
      <c r="E23" s="35">
        <v>3000000</v>
      </c>
    </row>
    <row r="24" spans="1:5" x14ac:dyDescent="0.25">
      <c r="A24" s="9" t="s">
        <v>31</v>
      </c>
      <c r="B24" s="14" t="s">
        <v>32</v>
      </c>
      <c r="C24" s="15">
        <f t="shared" ref="C24:D24" si="3">SUM(C25:C26)</f>
        <v>11311927.84</v>
      </c>
      <c r="D24" s="34">
        <f t="shared" si="3"/>
        <v>13152000</v>
      </c>
      <c r="E24" s="34">
        <f t="shared" ref="E24" si="4">SUM(E25:E26)</f>
        <v>13152000</v>
      </c>
    </row>
    <row r="25" spans="1:5" x14ac:dyDescent="0.25">
      <c r="A25" s="10" t="s">
        <v>33</v>
      </c>
      <c r="B25" s="16" t="s">
        <v>34</v>
      </c>
      <c r="C25" s="41">
        <v>11310978.85</v>
      </c>
      <c r="D25" s="35">
        <v>13002000</v>
      </c>
      <c r="E25" s="35">
        <v>13002000</v>
      </c>
    </row>
    <row r="26" spans="1:5" ht="22.5" customHeight="1" x14ac:dyDescent="0.25">
      <c r="A26" s="10" t="s">
        <v>35</v>
      </c>
      <c r="B26" s="16" t="s">
        <v>140</v>
      </c>
      <c r="C26" s="41">
        <v>948.99</v>
      </c>
      <c r="D26" s="35">
        <v>150000</v>
      </c>
      <c r="E26" s="35">
        <v>150000</v>
      </c>
    </row>
    <row r="27" spans="1:5" x14ac:dyDescent="0.25">
      <c r="A27" s="9" t="s">
        <v>36</v>
      </c>
      <c r="B27" s="14" t="s">
        <v>37</v>
      </c>
      <c r="C27" s="15">
        <f t="shared" ref="C27:E27" si="5">SUM(C28:C31)</f>
        <v>3312190.58</v>
      </c>
      <c r="D27" s="34">
        <f t="shared" si="5"/>
        <v>4625000</v>
      </c>
      <c r="E27" s="34">
        <f t="shared" si="5"/>
        <v>4625000</v>
      </c>
    </row>
    <row r="28" spans="1:5" x14ac:dyDescent="0.25">
      <c r="A28" s="10" t="s">
        <v>38</v>
      </c>
      <c r="B28" s="16" t="s">
        <v>39</v>
      </c>
      <c r="C28" s="41">
        <v>655033.87</v>
      </c>
      <c r="D28" s="35">
        <v>950000</v>
      </c>
      <c r="E28" s="35">
        <v>950000</v>
      </c>
    </row>
    <row r="29" spans="1:5" x14ac:dyDescent="0.25">
      <c r="A29" s="10" t="s">
        <v>40</v>
      </c>
      <c r="B29" s="16" t="s">
        <v>41</v>
      </c>
      <c r="C29" s="41">
        <v>2620198.25</v>
      </c>
      <c r="D29" s="35">
        <v>3500000</v>
      </c>
      <c r="E29" s="35">
        <v>3500000</v>
      </c>
    </row>
    <row r="30" spans="1:5" x14ac:dyDescent="0.25">
      <c r="A30" s="10" t="s">
        <v>42</v>
      </c>
      <c r="B30" s="16" t="s">
        <v>43</v>
      </c>
      <c r="C30" s="41">
        <v>36958.46</v>
      </c>
      <c r="D30" s="35">
        <v>150000</v>
      </c>
      <c r="E30" s="35">
        <v>150000</v>
      </c>
    </row>
    <row r="31" spans="1:5" x14ac:dyDescent="0.25">
      <c r="A31" s="10" t="s">
        <v>44</v>
      </c>
      <c r="B31" s="16" t="s">
        <v>45</v>
      </c>
      <c r="C31" s="41">
        <v>0</v>
      </c>
      <c r="D31" s="35">
        <v>25000</v>
      </c>
      <c r="E31" s="35">
        <v>25000</v>
      </c>
    </row>
    <row r="32" spans="1:5" x14ac:dyDescent="0.25">
      <c r="A32" s="9" t="s">
        <v>46</v>
      </c>
      <c r="B32" s="14" t="s">
        <v>47</v>
      </c>
      <c r="C32" s="15">
        <f t="shared" ref="C32:E32" si="6">SUM(C33:C37)</f>
        <v>1506027.03</v>
      </c>
      <c r="D32" s="34">
        <f t="shared" si="6"/>
        <v>2037000</v>
      </c>
      <c r="E32" s="34">
        <f t="shared" si="6"/>
        <v>2037000</v>
      </c>
    </row>
    <row r="33" spans="1:5" x14ac:dyDescent="0.25">
      <c r="A33" s="10" t="s">
        <v>48</v>
      </c>
      <c r="B33" s="16" t="s">
        <v>49</v>
      </c>
      <c r="C33" s="41">
        <v>421887.52</v>
      </c>
      <c r="D33" s="35">
        <v>1000000</v>
      </c>
      <c r="E33" s="35">
        <v>1000000</v>
      </c>
    </row>
    <row r="34" spans="1:5" x14ac:dyDescent="0.25">
      <c r="A34" s="10" t="s">
        <v>50</v>
      </c>
      <c r="B34" s="16" t="s">
        <v>51</v>
      </c>
      <c r="C34" s="41">
        <v>939042.77</v>
      </c>
      <c r="D34" s="35">
        <v>700000</v>
      </c>
      <c r="E34" s="35">
        <v>700000</v>
      </c>
    </row>
    <row r="35" spans="1:5" x14ac:dyDescent="0.25">
      <c r="A35" s="10" t="s">
        <v>52</v>
      </c>
      <c r="B35" s="16" t="s">
        <v>53</v>
      </c>
      <c r="C35" s="41">
        <v>53979.19</v>
      </c>
      <c r="D35" s="35">
        <v>150000</v>
      </c>
      <c r="E35" s="35">
        <v>150000</v>
      </c>
    </row>
    <row r="36" spans="1:5" x14ac:dyDescent="0.25">
      <c r="A36" s="10" t="s">
        <v>54</v>
      </c>
      <c r="B36" s="16" t="s">
        <v>55</v>
      </c>
      <c r="C36" s="41">
        <v>23615.83</v>
      </c>
      <c r="D36" s="35">
        <v>100000</v>
      </c>
      <c r="E36" s="35">
        <v>100000</v>
      </c>
    </row>
    <row r="37" spans="1:5" x14ac:dyDescent="0.25">
      <c r="A37" s="10" t="s">
        <v>56</v>
      </c>
      <c r="B37" s="16" t="s">
        <v>57</v>
      </c>
      <c r="C37" s="41">
        <v>67501.72</v>
      </c>
      <c r="D37" s="35">
        <v>87000</v>
      </c>
      <c r="E37" s="35">
        <v>87000</v>
      </c>
    </row>
    <row r="38" spans="1:5" x14ac:dyDescent="0.25">
      <c r="A38" s="9" t="s">
        <v>58</v>
      </c>
      <c r="B38" s="14" t="s">
        <v>59</v>
      </c>
      <c r="C38" s="15">
        <f t="shared" ref="C38:E38" si="7">SUM(C39:C46)</f>
        <v>10720115.719999999</v>
      </c>
      <c r="D38" s="34">
        <f t="shared" si="7"/>
        <v>12054000</v>
      </c>
      <c r="E38" s="34">
        <f t="shared" si="7"/>
        <v>12054000</v>
      </c>
    </row>
    <row r="39" spans="1:5" x14ac:dyDescent="0.25">
      <c r="A39" s="10" t="s">
        <v>60</v>
      </c>
      <c r="B39" s="16" t="s">
        <v>61</v>
      </c>
      <c r="C39" s="41">
        <v>1918256.79</v>
      </c>
      <c r="D39" s="35">
        <v>2000000</v>
      </c>
      <c r="E39" s="35">
        <v>2000000</v>
      </c>
    </row>
    <row r="40" spans="1:5" x14ac:dyDescent="0.25">
      <c r="A40" s="10" t="s">
        <v>62</v>
      </c>
      <c r="B40" s="16" t="s">
        <v>63</v>
      </c>
      <c r="C40" s="41">
        <v>473638.23</v>
      </c>
      <c r="D40" s="35">
        <v>500000</v>
      </c>
      <c r="E40" s="35">
        <v>500000</v>
      </c>
    </row>
    <row r="41" spans="1:5" x14ac:dyDescent="0.25">
      <c r="A41" s="10" t="s">
        <v>64</v>
      </c>
      <c r="B41" s="16" t="s">
        <v>65</v>
      </c>
      <c r="C41" s="41">
        <v>197641.47</v>
      </c>
      <c r="D41" s="35">
        <v>200000</v>
      </c>
      <c r="E41" s="35">
        <v>200000</v>
      </c>
    </row>
    <row r="42" spans="1:5" x14ac:dyDescent="0.25">
      <c r="A42" s="10" t="s">
        <v>66</v>
      </c>
      <c r="B42" s="16" t="s">
        <v>67</v>
      </c>
      <c r="C42" s="41">
        <v>574530.12</v>
      </c>
      <c r="D42" s="35">
        <v>500000</v>
      </c>
      <c r="E42" s="35">
        <v>500000</v>
      </c>
    </row>
    <row r="43" spans="1:5" x14ac:dyDescent="0.25">
      <c r="A43" s="10" t="s">
        <v>68</v>
      </c>
      <c r="B43" s="16" t="s">
        <v>69</v>
      </c>
      <c r="C43" s="41">
        <v>6396113.8200000003</v>
      </c>
      <c r="D43" s="35">
        <v>7134000</v>
      </c>
      <c r="E43" s="35">
        <v>7134000</v>
      </c>
    </row>
    <row r="44" spans="1:5" x14ac:dyDescent="0.25">
      <c r="A44" s="10" t="s">
        <v>70</v>
      </c>
      <c r="B44" s="16" t="s">
        <v>71</v>
      </c>
      <c r="C44" s="41">
        <v>83511.259999999995</v>
      </c>
      <c r="D44" s="35">
        <v>520000</v>
      </c>
      <c r="E44" s="35">
        <v>520000</v>
      </c>
    </row>
    <row r="45" spans="1:5" x14ac:dyDescent="0.25">
      <c r="A45" s="10" t="s">
        <v>72</v>
      </c>
      <c r="B45" s="16" t="s">
        <v>73</v>
      </c>
      <c r="C45" s="41">
        <v>314307.17</v>
      </c>
      <c r="D45" s="35">
        <v>400000</v>
      </c>
      <c r="E45" s="35">
        <v>400000</v>
      </c>
    </row>
    <row r="46" spans="1:5" x14ac:dyDescent="0.25">
      <c r="A46" s="10" t="s">
        <v>74</v>
      </c>
      <c r="B46" s="16" t="s">
        <v>75</v>
      </c>
      <c r="C46" s="41">
        <v>762116.86</v>
      </c>
      <c r="D46" s="35">
        <v>800000</v>
      </c>
      <c r="E46" s="35">
        <v>800000</v>
      </c>
    </row>
    <row r="47" spans="1:5" x14ac:dyDescent="0.25">
      <c r="A47" s="9" t="s">
        <v>76</v>
      </c>
      <c r="B47" s="14" t="s">
        <v>77</v>
      </c>
      <c r="C47" s="15">
        <f t="shared" ref="C47:E47" si="8">SUM(C48)</f>
        <v>0</v>
      </c>
      <c r="D47" s="34">
        <f t="shared" si="8"/>
        <v>1000</v>
      </c>
      <c r="E47" s="34">
        <f t="shared" si="8"/>
        <v>1000</v>
      </c>
    </row>
    <row r="48" spans="1:5" x14ac:dyDescent="0.25">
      <c r="A48" s="10" t="s">
        <v>78</v>
      </c>
      <c r="B48" s="16" t="s">
        <v>77</v>
      </c>
      <c r="C48" s="41">
        <v>0</v>
      </c>
      <c r="D48" s="35">
        <v>1000</v>
      </c>
      <c r="E48" s="35">
        <v>1000</v>
      </c>
    </row>
    <row r="49" spans="1:5" x14ac:dyDescent="0.25">
      <c r="A49" s="9" t="s">
        <v>79</v>
      </c>
      <c r="B49" s="14" t="s">
        <v>80</v>
      </c>
      <c r="C49" s="15">
        <f t="shared" ref="C49:D49" si="9">SUM(C50:C56)</f>
        <v>536994.85</v>
      </c>
      <c r="D49" s="34">
        <f t="shared" si="9"/>
        <v>941000</v>
      </c>
      <c r="E49" s="34">
        <f t="shared" ref="E49" si="10">SUM(E50:E56)</f>
        <v>941000</v>
      </c>
    </row>
    <row r="50" spans="1:5" x14ac:dyDescent="0.25">
      <c r="A50" s="10" t="s">
        <v>81</v>
      </c>
      <c r="B50" s="16" t="s">
        <v>82</v>
      </c>
      <c r="C50" s="41">
        <v>123822.12</v>
      </c>
      <c r="D50" s="35">
        <v>126000</v>
      </c>
      <c r="E50" s="35">
        <v>126000</v>
      </c>
    </row>
    <row r="51" spans="1:5" x14ac:dyDescent="0.25">
      <c r="A51" s="10" t="s">
        <v>83</v>
      </c>
      <c r="B51" s="16" t="s">
        <v>84</v>
      </c>
      <c r="C51" s="41">
        <v>110080.5</v>
      </c>
      <c r="D51" s="35">
        <v>150000</v>
      </c>
      <c r="E51" s="35">
        <v>150000</v>
      </c>
    </row>
    <row r="52" spans="1:5" x14ac:dyDescent="0.25">
      <c r="A52" s="10" t="s">
        <v>85</v>
      </c>
      <c r="B52" s="16" t="s">
        <v>86</v>
      </c>
      <c r="C52" s="41">
        <v>1967</v>
      </c>
      <c r="D52" s="35">
        <v>30000</v>
      </c>
      <c r="E52" s="35">
        <v>30000</v>
      </c>
    </row>
    <row r="53" spans="1:5" x14ac:dyDescent="0.25">
      <c r="A53" s="10" t="s">
        <v>87</v>
      </c>
      <c r="B53" s="16" t="s">
        <v>88</v>
      </c>
      <c r="C53" s="41">
        <v>5535.15</v>
      </c>
      <c r="D53" s="35">
        <v>50000</v>
      </c>
      <c r="E53" s="35">
        <v>50000</v>
      </c>
    </row>
    <row r="54" spans="1:5" x14ac:dyDescent="0.25">
      <c r="A54" s="10" t="s">
        <v>89</v>
      </c>
      <c r="B54" s="16" t="s">
        <v>90</v>
      </c>
      <c r="C54" s="41">
        <v>246508.64</v>
      </c>
      <c r="D54" s="35">
        <v>380000</v>
      </c>
      <c r="E54" s="35">
        <v>380000</v>
      </c>
    </row>
    <row r="55" spans="1:5" x14ac:dyDescent="0.25">
      <c r="A55" s="10" t="s">
        <v>91</v>
      </c>
      <c r="B55" s="16" t="s">
        <v>92</v>
      </c>
      <c r="C55" s="41">
        <v>45837.5</v>
      </c>
      <c r="D55" s="35">
        <v>200000</v>
      </c>
      <c r="E55" s="35">
        <v>200000</v>
      </c>
    </row>
    <row r="56" spans="1:5" x14ac:dyDescent="0.25">
      <c r="A56" s="10" t="s">
        <v>93</v>
      </c>
      <c r="B56" s="16" t="s">
        <v>80</v>
      </c>
      <c r="C56" s="41">
        <v>3243.94</v>
      </c>
      <c r="D56" s="35">
        <v>5000</v>
      </c>
      <c r="E56" s="35">
        <v>5000</v>
      </c>
    </row>
    <row r="57" spans="1:5" x14ac:dyDescent="0.25">
      <c r="A57" s="9" t="s">
        <v>94</v>
      </c>
      <c r="B57" s="14" t="s">
        <v>95</v>
      </c>
      <c r="C57" s="15">
        <f t="shared" ref="C57:E57" si="11">SUM(C58:C60)</f>
        <v>20165.7</v>
      </c>
      <c r="D57" s="34">
        <f t="shared" si="11"/>
        <v>74000</v>
      </c>
      <c r="E57" s="34">
        <f t="shared" si="11"/>
        <v>74000</v>
      </c>
    </row>
    <row r="58" spans="1:5" x14ac:dyDescent="0.25">
      <c r="A58" s="10" t="s">
        <v>96</v>
      </c>
      <c r="B58" s="16" t="s">
        <v>97</v>
      </c>
      <c r="C58" s="41">
        <v>16.52</v>
      </c>
      <c r="D58" s="35">
        <v>2000</v>
      </c>
      <c r="E58" s="35">
        <v>2000</v>
      </c>
    </row>
    <row r="59" spans="1:5" x14ac:dyDescent="0.25">
      <c r="A59" s="10" t="s">
        <v>98</v>
      </c>
      <c r="B59" s="16" t="s">
        <v>99</v>
      </c>
      <c r="C59" s="41">
        <v>20149.18</v>
      </c>
      <c r="D59" s="35">
        <v>70000</v>
      </c>
      <c r="E59" s="35">
        <v>70000</v>
      </c>
    </row>
    <row r="60" spans="1:5" x14ac:dyDescent="0.25">
      <c r="A60" s="10" t="s">
        <v>100</v>
      </c>
      <c r="B60" s="16" t="s">
        <v>101</v>
      </c>
      <c r="C60" s="41">
        <v>0</v>
      </c>
      <c r="D60" s="35">
        <v>2000</v>
      </c>
      <c r="E60" s="35">
        <v>2000</v>
      </c>
    </row>
    <row r="61" spans="1:5" x14ac:dyDescent="0.25">
      <c r="A61" s="9" t="s">
        <v>157</v>
      </c>
      <c r="B61" s="14" t="s">
        <v>160</v>
      </c>
      <c r="C61" s="15">
        <f t="shared" ref="C61" si="12">SUM(C62)</f>
        <v>25660</v>
      </c>
      <c r="D61" s="34">
        <f>SUM(D62:D63)</f>
        <v>130000</v>
      </c>
      <c r="E61" s="34">
        <f>SUM(E62:E63)</f>
        <v>130000</v>
      </c>
    </row>
    <row r="62" spans="1:5" x14ac:dyDescent="0.25">
      <c r="A62" s="10" t="s">
        <v>158</v>
      </c>
      <c r="B62" s="16" t="s">
        <v>159</v>
      </c>
      <c r="C62" s="41">
        <v>25660</v>
      </c>
      <c r="D62" s="35">
        <v>30000</v>
      </c>
      <c r="E62" s="35">
        <v>30000</v>
      </c>
    </row>
    <row r="63" spans="1:5" x14ac:dyDescent="0.25">
      <c r="A63" s="10" t="s">
        <v>163</v>
      </c>
      <c r="B63" s="16" t="s">
        <v>164</v>
      </c>
      <c r="C63" s="41"/>
      <c r="D63" s="35">
        <v>100000</v>
      </c>
      <c r="E63" s="35">
        <v>100000</v>
      </c>
    </row>
    <row r="64" spans="1:5" x14ac:dyDescent="0.25">
      <c r="A64" s="9" t="s">
        <v>102</v>
      </c>
      <c r="B64" s="14" t="s">
        <v>103</v>
      </c>
      <c r="C64" s="15">
        <f t="shared" ref="C64" si="13">SUM(C65)</f>
        <v>132577.32999999999</v>
      </c>
      <c r="D64" s="34">
        <f>D65+D66</f>
        <v>100000</v>
      </c>
      <c r="E64" s="34">
        <f>E65+E66</f>
        <v>100000</v>
      </c>
    </row>
    <row r="65" spans="1:7" x14ac:dyDescent="0.25">
      <c r="A65" s="10" t="s">
        <v>104</v>
      </c>
      <c r="B65" s="16" t="s">
        <v>105</v>
      </c>
      <c r="C65" s="41">
        <v>132577.32999999999</v>
      </c>
      <c r="D65" s="35">
        <v>70000</v>
      </c>
      <c r="E65" s="35">
        <v>70000</v>
      </c>
    </row>
    <row r="66" spans="1:7" x14ac:dyDescent="0.25">
      <c r="A66" s="10" t="s">
        <v>147</v>
      </c>
      <c r="B66" s="16" t="s">
        <v>122</v>
      </c>
      <c r="C66" s="41"/>
      <c r="D66" s="35">
        <v>30000</v>
      </c>
      <c r="E66" s="35">
        <v>30000</v>
      </c>
    </row>
    <row r="67" spans="1:7" x14ac:dyDescent="0.25">
      <c r="A67" s="8" t="s">
        <v>10</v>
      </c>
      <c r="B67" s="12" t="s">
        <v>11</v>
      </c>
      <c r="C67" s="13">
        <f>SUM(C68)</f>
        <v>109938.58</v>
      </c>
      <c r="D67" s="33">
        <f t="shared" ref="D67:E68" si="14">SUM(D68)</f>
        <v>300000</v>
      </c>
      <c r="E67" s="33">
        <f t="shared" si="14"/>
        <v>300000</v>
      </c>
    </row>
    <row r="68" spans="1:7" x14ac:dyDescent="0.25">
      <c r="A68" s="9" t="s">
        <v>46</v>
      </c>
      <c r="B68" s="14" t="s">
        <v>47</v>
      </c>
      <c r="C68" s="15">
        <f>SUM(C69)</f>
        <v>109938.58</v>
      </c>
      <c r="D68" s="34">
        <f t="shared" si="14"/>
        <v>300000</v>
      </c>
      <c r="E68" s="34">
        <f t="shared" si="14"/>
        <v>300000</v>
      </c>
    </row>
    <row r="69" spans="1:7" x14ac:dyDescent="0.25">
      <c r="A69" s="10" t="s">
        <v>110</v>
      </c>
      <c r="B69" s="16" t="s">
        <v>111</v>
      </c>
      <c r="C69" s="41">
        <v>109938.58</v>
      </c>
      <c r="D69" s="35">
        <v>300000</v>
      </c>
      <c r="E69" s="35">
        <v>300000</v>
      </c>
    </row>
    <row r="70" spans="1:7" x14ac:dyDescent="0.25">
      <c r="A70" s="9" t="s">
        <v>79</v>
      </c>
      <c r="B70" s="14" t="s">
        <v>80</v>
      </c>
      <c r="C70" s="38">
        <f t="shared" ref="C70:E70" si="15">C71</f>
        <v>0</v>
      </c>
      <c r="D70" s="88">
        <f t="shared" si="15"/>
        <v>0</v>
      </c>
      <c r="E70" s="88">
        <f t="shared" si="15"/>
        <v>0</v>
      </c>
    </row>
    <row r="71" spans="1:7" x14ac:dyDescent="0.25">
      <c r="A71" s="18" t="s">
        <v>93</v>
      </c>
      <c r="B71" s="16" t="s">
        <v>80</v>
      </c>
      <c r="C71" s="17"/>
      <c r="D71" s="35">
        <v>0</v>
      </c>
      <c r="E71" s="35">
        <v>0</v>
      </c>
    </row>
    <row r="72" spans="1:7" x14ac:dyDescent="0.25">
      <c r="A72" s="8" t="s">
        <v>12</v>
      </c>
      <c r="B72" s="12" t="s">
        <v>13</v>
      </c>
      <c r="C72" s="13">
        <f>SUM(C73)</f>
        <v>0</v>
      </c>
      <c r="D72" s="89">
        <f t="shared" ref="D72:E72" si="16">SUM(D73)</f>
        <v>160000</v>
      </c>
      <c r="E72" s="89">
        <f t="shared" si="16"/>
        <v>160000</v>
      </c>
    </row>
    <row r="73" spans="1:7" x14ac:dyDescent="0.25">
      <c r="A73" s="9" t="s">
        <v>36</v>
      </c>
      <c r="B73" s="14" t="s">
        <v>37</v>
      </c>
      <c r="C73" s="15">
        <f>SUM(C74)</f>
        <v>0</v>
      </c>
      <c r="D73" s="34">
        <f>SUM(D74)</f>
        <v>160000</v>
      </c>
      <c r="E73" s="34">
        <f>SUM(E74)</f>
        <v>160000</v>
      </c>
    </row>
    <row r="74" spans="1:7" ht="15.75" thickBot="1" x14ac:dyDescent="0.3">
      <c r="A74" s="18" t="s">
        <v>38</v>
      </c>
      <c r="B74" s="19" t="s">
        <v>39</v>
      </c>
      <c r="C74" s="42">
        <v>0</v>
      </c>
      <c r="D74" s="36">
        <v>160000</v>
      </c>
      <c r="E74" s="36">
        <v>160000</v>
      </c>
    </row>
    <row r="75" spans="1:7" x14ac:dyDescent="0.25">
      <c r="A75" s="7" t="s">
        <v>155</v>
      </c>
      <c r="B75" s="60" t="s">
        <v>156</v>
      </c>
      <c r="C75" s="72">
        <f>C92</f>
        <v>0</v>
      </c>
      <c r="D75" s="32">
        <f>D92</f>
        <v>2210200</v>
      </c>
      <c r="E75" s="32">
        <f>E76+E78+E92</f>
        <v>2546450</v>
      </c>
    </row>
    <row r="76" spans="1:7" x14ac:dyDescent="0.25">
      <c r="A76" s="8" t="s">
        <v>4</v>
      </c>
      <c r="B76" s="12" t="s">
        <v>5</v>
      </c>
      <c r="C76" s="13">
        <f>C77</f>
        <v>0</v>
      </c>
      <c r="D76" s="33">
        <f>D77</f>
        <v>350000</v>
      </c>
      <c r="E76" s="33">
        <f>E77</f>
        <v>0</v>
      </c>
    </row>
    <row r="77" spans="1:7" x14ac:dyDescent="0.25">
      <c r="A77" s="10" t="s">
        <v>72</v>
      </c>
      <c r="B77" s="16" t="s">
        <v>73</v>
      </c>
      <c r="C77" s="41">
        <v>0</v>
      </c>
      <c r="D77" s="35">
        <v>350000</v>
      </c>
      <c r="E77" s="35">
        <v>0</v>
      </c>
    </row>
    <row r="78" spans="1:7" x14ac:dyDescent="0.25">
      <c r="A78" s="8" t="s">
        <v>166</v>
      </c>
      <c r="B78" s="12" t="s">
        <v>167</v>
      </c>
      <c r="C78" s="13">
        <f>C79</f>
        <v>0</v>
      </c>
      <c r="D78" s="33">
        <f>D79</f>
        <v>0</v>
      </c>
      <c r="E78" s="33">
        <f>E79+E85</f>
        <v>336250</v>
      </c>
    </row>
    <row r="79" spans="1:7" x14ac:dyDescent="0.25">
      <c r="A79" s="39" t="s">
        <v>10</v>
      </c>
      <c r="B79" s="61" t="s">
        <v>149</v>
      </c>
      <c r="C79" s="40">
        <f t="shared" ref="C79:E79" si="17">C80+C83</f>
        <v>0</v>
      </c>
      <c r="D79" s="90">
        <f t="shared" si="17"/>
        <v>0</v>
      </c>
      <c r="E79" s="90">
        <f t="shared" si="17"/>
        <v>161500</v>
      </c>
      <c r="G79" s="37"/>
    </row>
    <row r="80" spans="1:7" x14ac:dyDescent="0.25">
      <c r="A80" s="9" t="s">
        <v>22</v>
      </c>
      <c r="B80" s="14" t="s">
        <v>23</v>
      </c>
      <c r="C80" s="15">
        <f t="shared" ref="C80:D80" si="18">C81+C82</f>
        <v>0</v>
      </c>
      <c r="D80" s="34">
        <f t="shared" si="18"/>
        <v>0</v>
      </c>
      <c r="E80" s="34">
        <f>SUM(E81:E82)</f>
        <v>133500</v>
      </c>
    </row>
    <row r="81" spans="1:7" x14ac:dyDescent="0.25">
      <c r="A81" s="10" t="s">
        <v>24</v>
      </c>
      <c r="B81" s="16" t="s">
        <v>25</v>
      </c>
      <c r="C81" s="17">
        <v>0</v>
      </c>
      <c r="D81" s="35"/>
      <c r="E81" s="35">
        <v>130000</v>
      </c>
    </row>
    <row r="82" spans="1:7" x14ac:dyDescent="0.25">
      <c r="A82" s="10" t="s">
        <v>26</v>
      </c>
      <c r="B82" s="16" t="s">
        <v>27</v>
      </c>
      <c r="C82" s="17">
        <v>0</v>
      </c>
      <c r="D82" s="35"/>
      <c r="E82" s="35">
        <v>3500</v>
      </c>
    </row>
    <row r="83" spans="1:7" x14ac:dyDescent="0.25">
      <c r="A83" s="9" t="s">
        <v>31</v>
      </c>
      <c r="B83" s="14" t="s">
        <v>32</v>
      </c>
      <c r="C83" s="15">
        <f t="shared" ref="C83:E83" si="19">C84</f>
        <v>0</v>
      </c>
      <c r="D83" s="34">
        <f t="shared" si="19"/>
        <v>0</v>
      </c>
      <c r="E83" s="34">
        <f t="shared" si="19"/>
        <v>28000</v>
      </c>
    </row>
    <row r="84" spans="1:7" x14ac:dyDescent="0.25">
      <c r="A84" s="10" t="s">
        <v>33</v>
      </c>
      <c r="B84" s="16" t="s">
        <v>150</v>
      </c>
      <c r="C84" s="17"/>
      <c r="D84" s="35"/>
      <c r="E84" s="35">
        <v>28000</v>
      </c>
    </row>
    <row r="85" spans="1:7" x14ac:dyDescent="0.25">
      <c r="A85" s="39" t="s">
        <v>151</v>
      </c>
      <c r="B85" s="61" t="s">
        <v>152</v>
      </c>
      <c r="C85" s="40">
        <f t="shared" ref="C85:E85" si="20">C86+C90</f>
        <v>0</v>
      </c>
      <c r="D85" s="90">
        <f t="shared" si="20"/>
        <v>0</v>
      </c>
      <c r="E85" s="90">
        <f t="shared" si="20"/>
        <v>174750</v>
      </c>
      <c r="G85" s="37"/>
    </row>
    <row r="86" spans="1:7" x14ac:dyDescent="0.25">
      <c r="A86" s="9" t="s">
        <v>36</v>
      </c>
      <c r="B86" s="14" t="s">
        <v>153</v>
      </c>
      <c r="C86" s="15">
        <f t="shared" ref="C86:D86" si="21">C87</f>
        <v>0</v>
      </c>
      <c r="D86" s="34">
        <f t="shared" si="21"/>
        <v>0</v>
      </c>
      <c r="E86" s="34">
        <f>SUM(E87:E89)</f>
        <v>14750</v>
      </c>
      <c r="G86" s="37"/>
    </row>
    <row r="87" spans="1:7" x14ac:dyDescent="0.25">
      <c r="A87" s="10" t="s">
        <v>38</v>
      </c>
      <c r="B87" s="16" t="s">
        <v>39</v>
      </c>
      <c r="C87" s="17">
        <v>0</v>
      </c>
      <c r="D87" s="35"/>
      <c r="E87" s="35">
        <v>4470</v>
      </c>
    </row>
    <row r="88" spans="1:7" x14ac:dyDescent="0.25">
      <c r="A88" s="10" t="s">
        <v>40</v>
      </c>
      <c r="B88" s="16" t="s">
        <v>41</v>
      </c>
      <c r="C88" s="17"/>
      <c r="D88" s="35"/>
      <c r="E88" s="35">
        <v>3580</v>
      </c>
    </row>
    <row r="89" spans="1:7" x14ac:dyDescent="0.25">
      <c r="A89" s="10" t="s">
        <v>42</v>
      </c>
      <c r="B89" s="16" t="s">
        <v>43</v>
      </c>
      <c r="C89" s="17"/>
      <c r="D89" s="35"/>
      <c r="E89" s="35">
        <v>6700</v>
      </c>
    </row>
    <row r="90" spans="1:7" x14ac:dyDescent="0.25">
      <c r="A90" s="9" t="s">
        <v>58</v>
      </c>
      <c r="B90" s="14" t="s">
        <v>59</v>
      </c>
      <c r="C90" s="15">
        <f t="shared" ref="C90:E90" si="22">C91</f>
        <v>0</v>
      </c>
      <c r="D90" s="34">
        <f t="shared" si="22"/>
        <v>0</v>
      </c>
      <c r="E90" s="34">
        <f t="shared" si="22"/>
        <v>160000</v>
      </c>
    </row>
    <row r="91" spans="1:7" x14ac:dyDescent="0.25">
      <c r="A91" s="18" t="s">
        <v>72</v>
      </c>
      <c r="B91" s="19" t="s">
        <v>73</v>
      </c>
      <c r="C91" s="100">
        <v>0</v>
      </c>
      <c r="D91" s="36"/>
      <c r="E91" s="36">
        <v>160000</v>
      </c>
    </row>
    <row r="92" spans="1:7" x14ac:dyDescent="0.25">
      <c r="A92" s="8">
        <v>52</v>
      </c>
      <c r="B92" s="12" t="s">
        <v>148</v>
      </c>
      <c r="C92" s="77">
        <f t="shared" ref="C92:E92" si="23">C93+C99</f>
        <v>0</v>
      </c>
      <c r="D92" s="91">
        <f t="shared" si="23"/>
        <v>2210200</v>
      </c>
      <c r="E92" s="91">
        <f t="shared" si="23"/>
        <v>2210200</v>
      </c>
    </row>
    <row r="93" spans="1:7" x14ac:dyDescent="0.25">
      <c r="A93" s="39" t="s">
        <v>10</v>
      </c>
      <c r="B93" s="61" t="s">
        <v>149</v>
      </c>
      <c r="C93" s="40">
        <f t="shared" ref="C93:E93" si="24">C94+C97</f>
        <v>0</v>
      </c>
      <c r="D93" s="90">
        <f t="shared" si="24"/>
        <v>1571200</v>
      </c>
      <c r="E93" s="90">
        <f t="shared" si="24"/>
        <v>1488700</v>
      </c>
      <c r="G93" s="37"/>
    </row>
    <row r="94" spans="1:7" x14ac:dyDescent="0.25">
      <c r="A94" s="9" t="s">
        <v>22</v>
      </c>
      <c r="B94" s="14" t="s">
        <v>23</v>
      </c>
      <c r="C94" s="15">
        <f t="shared" ref="C94:E94" si="25">C95+C96</f>
        <v>0</v>
      </c>
      <c r="D94" s="34">
        <f t="shared" si="25"/>
        <v>1320000</v>
      </c>
      <c r="E94" s="34">
        <f t="shared" si="25"/>
        <v>1237700</v>
      </c>
    </row>
    <row r="95" spans="1:7" x14ac:dyDescent="0.25">
      <c r="A95" s="10" t="s">
        <v>24</v>
      </c>
      <c r="B95" s="16" t="s">
        <v>25</v>
      </c>
      <c r="C95" s="17">
        <v>0</v>
      </c>
      <c r="D95" s="35">
        <v>1320000</v>
      </c>
      <c r="E95" s="35">
        <v>1217700</v>
      </c>
    </row>
    <row r="96" spans="1:7" x14ac:dyDescent="0.25">
      <c r="A96" s="10" t="s">
        <v>26</v>
      </c>
      <c r="B96" s="16" t="s">
        <v>27</v>
      </c>
      <c r="C96" s="17">
        <v>0</v>
      </c>
      <c r="D96" s="35"/>
      <c r="E96" s="35">
        <v>20000</v>
      </c>
    </row>
    <row r="97" spans="1:7" x14ac:dyDescent="0.25">
      <c r="A97" s="9" t="s">
        <v>31</v>
      </c>
      <c r="B97" s="14" t="s">
        <v>32</v>
      </c>
      <c r="C97" s="15">
        <f t="shared" ref="C97:E97" si="26">C98</f>
        <v>0</v>
      </c>
      <c r="D97" s="34">
        <f t="shared" si="26"/>
        <v>251200</v>
      </c>
      <c r="E97" s="34">
        <f t="shared" si="26"/>
        <v>251000</v>
      </c>
    </row>
    <row r="98" spans="1:7" x14ac:dyDescent="0.25">
      <c r="A98" s="10" t="s">
        <v>33</v>
      </c>
      <c r="B98" s="16" t="s">
        <v>150</v>
      </c>
      <c r="C98" s="17"/>
      <c r="D98" s="35">
        <v>251200</v>
      </c>
      <c r="E98" s="35">
        <v>251000</v>
      </c>
    </row>
    <row r="99" spans="1:7" x14ac:dyDescent="0.25">
      <c r="A99" s="39" t="s">
        <v>151</v>
      </c>
      <c r="B99" s="61" t="s">
        <v>152</v>
      </c>
      <c r="C99" s="40">
        <f t="shared" ref="C99:E99" si="27">C100+C104</f>
        <v>0</v>
      </c>
      <c r="D99" s="90">
        <f t="shared" si="27"/>
        <v>639000</v>
      </c>
      <c r="E99" s="90">
        <f t="shared" si="27"/>
        <v>721500</v>
      </c>
    </row>
    <row r="100" spans="1:7" x14ac:dyDescent="0.25">
      <c r="A100" s="9" t="s">
        <v>36</v>
      </c>
      <c r="B100" s="14" t="s">
        <v>153</v>
      </c>
      <c r="C100" s="15">
        <f t="shared" ref="C100:D100" si="28">C101</f>
        <v>0</v>
      </c>
      <c r="D100" s="34">
        <f t="shared" si="28"/>
        <v>39000</v>
      </c>
      <c r="E100" s="34">
        <f>SUM(E101:E103)</f>
        <v>121500</v>
      </c>
    </row>
    <row r="101" spans="1:7" x14ac:dyDescent="0.25">
      <c r="A101" s="10" t="s">
        <v>38</v>
      </c>
      <c r="B101" s="16" t="s">
        <v>39</v>
      </c>
      <c r="C101" s="17">
        <v>0</v>
      </c>
      <c r="D101" s="35">
        <v>39000</v>
      </c>
      <c r="E101" s="35">
        <v>39000</v>
      </c>
    </row>
    <row r="102" spans="1:7" x14ac:dyDescent="0.25">
      <c r="A102" s="10" t="s">
        <v>40</v>
      </c>
      <c r="B102" s="16" t="s">
        <v>41</v>
      </c>
      <c r="C102" s="17"/>
      <c r="D102" s="35"/>
      <c r="E102" s="35">
        <v>29200</v>
      </c>
    </row>
    <row r="103" spans="1:7" x14ac:dyDescent="0.25">
      <c r="A103" s="10" t="s">
        <v>42</v>
      </c>
      <c r="B103" s="16" t="s">
        <v>43</v>
      </c>
      <c r="C103" s="17"/>
      <c r="D103" s="35"/>
      <c r="E103" s="35">
        <v>53300</v>
      </c>
    </row>
    <row r="104" spans="1:7" x14ac:dyDescent="0.25">
      <c r="A104" s="9" t="s">
        <v>58</v>
      </c>
      <c r="B104" s="14" t="s">
        <v>59</v>
      </c>
      <c r="C104" s="15">
        <f t="shared" ref="C104:E104" si="29">C105</f>
        <v>0</v>
      </c>
      <c r="D104" s="34">
        <f t="shared" si="29"/>
        <v>600000</v>
      </c>
      <c r="E104" s="34">
        <f t="shared" si="29"/>
        <v>600000</v>
      </c>
    </row>
    <row r="105" spans="1:7" ht="15.75" thickBot="1" x14ac:dyDescent="0.3">
      <c r="A105" s="11" t="s">
        <v>72</v>
      </c>
      <c r="B105" s="62" t="s">
        <v>73</v>
      </c>
      <c r="C105" s="20">
        <v>0</v>
      </c>
      <c r="D105" s="52">
        <v>600000</v>
      </c>
      <c r="E105" s="52">
        <v>600000</v>
      </c>
    </row>
    <row r="106" spans="1:7" x14ac:dyDescent="0.25">
      <c r="A106" s="7" t="s">
        <v>112</v>
      </c>
      <c r="B106" s="60" t="s">
        <v>113</v>
      </c>
      <c r="C106" s="72">
        <f t="shared" ref="C106:E106" si="30">C107</f>
        <v>17276930.460000001</v>
      </c>
      <c r="D106" s="32">
        <f t="shared" si="30"/>
        <v>30570996</v>
      </c>
      <c r="E106" s="32">
        <f t="shared" si="30"/>
        <v>30570996</v>
      </c>
    </row>
    <row r="107" spans="1:7" x14ac:dyDescent="0.25">
      <c r="A107" s="8" t="s">
        <v>4</v>
      </c>
      <c r="B107" s="12" t="s">
        <v>5</v>
      </c>
      <c r="C107" s="13">
        <f>C108+C110+C115+C117+C122</f>
        <v>17276930.460000001</v>
      </c>
      <c r="D107" s="33">
        <f>D110+D115+D117+D122+D108</f>
        <v>30570996</v>
      </c>
      <c r="E107" s="33">
        <f>E110+E115+E117+E122+E108</f>
        <v>30570996</v>
      </c>
    </row>
    <row r="108" spans="1:7" x14ac:dyDescent="0.25">
      <c r="A108" s="9" t="s">
        <v>46</v>
      </c>
      <c r="B108" s="14" t="s">
        <v>47</v>
      </c>
      <c r="C108" s="73">
        <f t="shared" ref="C108:E108" si="31">C109</f>
        <v>6338.25</v>
      </c>
      <c r="D108" s="56">
        <f t="shared" si="31"/>
        <v>10000</v>
      </c>
      <c r="E108" s="56">
        <f t="shared" si="31"/>
        <v>10000</v>
      </c>
    </row>
    <row r="109" spans="1:7" x14ac:dyDescent="0.25">
      <c r="A109" s="10" t="s">
        <v>52</v>
      </c>
      <c r="B109" s="16" t="s">
        <v>53</v>
      </c>
      <c r="C109" s="41">
        <v>6338.25</v>
      </c>
      <c r="D109" s="35">
        <v>10000</v>
      </c>
      <c r="E109" s="35">
        <v>10000</v>
      </c>
    </row>
    <row r="110" spans="1:7" x14ac:dyDescent="0.25">
      <c r="A110" s="9" t="s">
        <v>58</v>
      </c>
      <c r="B110" s="14" t="s">
        <v>59</v>
      </c>
      <c r="C110" s="15">
        <f t="shared" ref="C110:D110" si="32">SUM(C111:C114)</f>
        <v>14182458.43</v>
      </c>
      <c r="D110" s="34">
        <f t="shared" si="32"/>
        <v>25723621</v>
      </c>
      <c r="E110" s="34">
        <f t="shared" ref="E110" si="33">SUM(E111:E114)</f>
        <v>25723621</v>
      </c>
    </row>
    <row r="111" spans="1:7" x14ac:dyDescent="0.25">
      <c r="A111" s="10" t="s">
        <v>62</v>
      </c>
      <c r="B111" s="16" t="s">
        <v>63</v>
      </c>
      <c r="C111" s="41">
        <v>2929584.13</v>
      </c>
      <c r="D111" s="35">
        <v>5968621</v>
      </c>
      <c r="E111" s="35">
        <v>5968621</v>
      </c>
      <c r="G111" s="37"/>
    </row>
    <row r="112" spans="1:7" x14ac:dyDescent="0.25">
      <c r="A112" s="10" t="s">
        <v>68</v>
      </c>
      <c r="B112" s="16" t="s">
        <v>69</v>
      </c>
      <c r="C112" s="41">
        <v>3381564.1</v>
      </c>
      <c r="D112" s="35">
        <v>3700000</v>
      </c>
      <c r="E112" s="35">
        <v>3700000</v>
      </c>
      <c r="G112" s="37"/>
    </row>
    <row r="113" spans="1:7" x14ac:dyDescent="0.25">
      <c r="A113" s="10" t="s">
        <v>72</v>
      </c>
      <c r="B113" s="16" t="s">
        <v>73</v>
      </c>
      <c r="C113" s="41">
        <v>25312.5</v>
      </c>
      <c r="D113" s="35">
        <v>155000</v>
      </c>
      <c r="E113" s="35">
        <v>155000</v>
      </c>
      <c r="F113">
        <v>54000</v>
      </c>
      <c r="G113" t="s">
        <v>165</v>
      </c>
    </row>
    <row r="114" spans="1:7" x14ac:dyDescent="0.25">
      <c r="A114" s="10" t="s">
        <v>114</v>
      </c>
      <c r="B114" s="16" t="s">
        <v>115</v>
      </c>
      <c r="C114" s="41">
        <v>7845997.7000000002</v>
      </c>
      <c r="D114" s="35">
        <v>15900000</v>
      </c>
      <c r="E114" s="35">
        <v>15900000</v>
      </c>
    </row>
    <row r="115" spans="1:7" x14ac:dyDescent="0.25">
      <c r="A115" s="9" t="s">
        <v>116</v>
      </c>
      <c r="B115" s="14" t="s">
        <v>117</v>
      </c>
      <c r="C115" s="15">
        <f>SUM(C116)</f>
        <v>0</v>
      </c>
      <c r="D115" s="34">
        <f>SUM(D116)</f>
        <v>25000</v>
      </c>
      <c r="E115" s="34">
        <f>SUM(E116)</f>
        <v>25000</v>
      </c>
    </row>
    <row r="116" spans="1:7" x14ac:dyDescent="0.25">
      <c r="A116" s="10" t="s">
        <v>118</v>
      </c>
      <c r="B116" s="16" t="s">
        <v>119</v>
      </c>
      <c r="C116" s="17">
        <v>0</v>
      </c>
      <c r="D116" s="35">
        <v>25000</v>
      </c>
      <c r="E116" s="35">
        <v>25000</v>
      </c>
    </row>
    <row r="117" spans="1:7" x14ac:dyDescent="0.25">
      <c r="A117" s="9" t="s">
        <v>102</v>
      </c>
      <c r="B117" s="14" t="s">
        <v>103</v>
      </c>
      <c r="C117" s="15">
        <f t="shared" ref="C117:D117" si="34">SUM(C118:C121)</f>
        <v>3088133.78</v>
      </c>
      <c r="D117" s="34">
        <f t="shared" si="34"/>
        <v>4624875</v>
      </c>
      <c r="E117" s="34">
        <f t="shared" ref="E117" si="35">SUM(E118:E121)</f>
        <v>4624875</v>
      </c>
    </row>
    <row r="118" spans="1:7" x14ac:dyDescent="0.25">
      <c r="A118" s="10" t="s">
        <v>104</v>
      </c>
      <c r="B118" s="16" t="s">
        <v>105</v>
      </c>
      <c r="C118" s="41">
        <v>3073062.78</v>
      </c>
      <c r="D118" s="35">
        <v>3748000</v>
      </c>
      <c r="E118" s="35">
        <v>3748000</v>
      </c>
      <c r="F118" t="s">
        <v>169</v>
      </c>
    </row>
    <row r="119" spans="1:7" x14ac:dyDescent="0.25">
      <c r="A119" s="10" t="s">
        <v>120</v>
      </c>
      <c r="B119" s="16" t="s">
        <v>121</v>
      </c>
      <c r="C119" s="41">
        <v>15071</v>
      </c>
      <c r="D119" s="35">
        <v>14375</v>
      </c>
      <c r="E119" s="35">
        <v>14375</v>
      </c>
    </row>
    <row r="120" spans="1:7" x14ac:dyDescent="0.25">
      <c r="A120" s="10" t="s">
        <v>147</v>
      </c>
      <c r="B120" s="63" t="s">
        <v>122</v>
      </c>
      <c r="C120" s="41">
        <v>0</v>
      </c>
      <c r="D120" s="35">
        <v>362500</v>
      </c>
      <c r="E120" s="35">
        <v>362500</v>
      </c>
      <c r="F120" s="51"/>
    </row>
    <row r="121" spans="1:7" x14ac:dyDescent="0.25">
      <c r="A121" s="10" t="s">
        <v>133</v>
      </c>
      <c r="B121" s="63" t="s">
        <v>141</v>
      </c>
      <c r="C121" s="41"/>
      <c r="D121" s="35">
        <v>500000</v>
      </c>
      <c r="E121" s="35">
        <v>500000</v>
      </c>
    </row>
    <row r="122" spans="1:7" x14ac:dyDescent="0.25">
      <c r="A122" s="9" t="s">
        <v>123</v>
      </c>
      <c r="B122" s="14" t="s">
        <v>124</v>
      </c>
      <c r="C122" s="15">
        <f t="shared" ref="C122:E122" si="36">SUM(C123)</f>
        <v>0</v>
      </c>
      <c r="D122" s="34">
        <f t="shared" si="36"/>
        <v>187500</v>
      </c>
      <c r="E122" s="34">
        <f t="shared" si="36"/>
        <v>187500</v>
      </c>
    </row>
    <row r="123" spans="1:7" ht="15.75" thickBot="1" x14ac:dyDescent="0.3">
      <c r="A123" s="11" t="s">
        <v>125</v>
      </c>
      <c r="B123" s="62" t="s">
        <v>126</v>
      </c>
      <c r="C123" s="20">
        <v>0</v>
      </c>
      <c r="D123" s="52">
        <v>187500</v>
      </c>
      <c r="E123" s="52">
        <v>187500</v>
      </c>
    </row>
    <row r="124" spans="1:7" x14ac:dyDescent="0.25">
      <c r="A124" s="8" t="s">
        <v>6</v>
      </c>
      <c r="B124" s="12" t="s">
        <v>139</v>
      </c>
      <c r="C124" s="77">
        <f>C125+C129</f>
        <v>0</v>
      </c>
      <c r="D124" s="91">
        <f>D125+D129</f>
        <v>28221249</v>
      </c>
      <c r="E124" s="91">
        <f>E125+E129</f>
        <v>28221249</v>
      </c>
    </row>
    <row r="125" spans="1:7" x14ac:dyDescent="0.25">
      <c r="A125" s="9" t="s">
        <v>58</v>
      </c>
      <c r="B125" s="14" t="s">
        <v>59</v>
      </c>
      <c r="C125" s="15">
        <f t="shared" ref="C125" si="37">SUM(C126:C129)</f>
        <v>0</v>
      </c>
      <c r="D125" s="34">
        <f>SUM(D126:D128)</f>
        <v>23800000</v>
      </c>
      <c r="E125" s="34">
        <f>SUM(E126:E128)</f>
        <v>23800000</v>
      </c>
    </row>
    <row r="126" spans="1:7" x14ac:dyDescent="0.25">
      <c r="A126" s="10" t="s">
        <v>62</v>
      </c>
      <c r="B126" s="16" t="s">
        <v>63</v>
      </c>
      <c r="C126" s="17">
        <v>0</v>
      </c>
      <c r="D126" s="35">
        <v>2300000</v>
      </c>
      <c r="E126" s="35">
        <v>2300000</v>
      </c>
    </row>
    <row r="127" spans="1:7" x14ac:dyDescent="0.25">
      <c r="A127" s="10" t="s">
        <v>68</v>
      </c>
      <c r="B127" s="16" t="s">
        <v>69</v>
      </c>
      <c r="C127" s="17">
        <v>0</v>
      </c>
      <c r="D127" s="35">
        <v>1500000</v>
      </c>
      <c r="E127" s="35">
        <v>1500000</v>
      </c>
    </row>
    <row r="128" spans="1:7" x14ac:dyDescent="0.25">
      <c r="A128" s="10" t="s">
        <v>114</v>
      </c>
      <c r="B128" s="16" t="s">
        <v>115</v>
      </c>
      <c r="C128" s="17">
        <v>0</v>
      </c>
      <c r="D128" s="35">
        <v>20000000</v>
      </c>
      <c r="E128" s="35">
        <v>20000000</v>
      </c>
    </row>
    <row r="129" spans="1:5" x14ac:dyDescent="0.25">
      <c r="A129" s="9" t="s">
        <v>102</v>
      </c>
      <c r="B129" s="14" t="s">
        <v>103</v>
      </c>
      <c r="C129" s="15">
        <f t="shared" ref="C129" si="38">SUM(C133:C136)</f>
        <v>0</v>
      </c>
      <c r="D129" s="34">
        <f>SUM(D130:D132)</f>
        <v>4421249</v>
      </c>
      <c r="E129" s="34">
        <f>SUM(E130:E132)</f>
        <v>4421249</v>
      </c>
    </row>
    <row r="130" spans="1:5" x14ac:dyDescent="0.25">
      <c r="A130" s="10" t="s">
        <v>104</v>
      </c>
      <c r="B130" s="16" t="s">
        <v>105</v>
      </c>
      <c r="C130" s="99">
        <v>0</v>
      </c>
      <c r="D130" s="92">
        <v>3710000</v>
      </c>
      <c r="E130" s="92">
        <v>3710000</v>
      </c>
    </row>
    <row r="131" spans="1:5" ht="15.75" thickBot="1" x14ac:dyDescent="0.3">
      <c r="A131" s="18" t="s">
        <v>120</v>
      </c>
      <c r="B131" s="19" t="s">
        <v>121</v>
      </c>
      <c r="C131" s="101">
        <v>0</v>
      </c>
      <c r="D131" s="102">
        <v>11249</v>
      </c>
      <c r="E131" s="102">
        <v>11249</v>
      </c>
    </row>
    <row r="132" spans="1:5" ht="15.75" thickBot="1" x14ac:dyDescent="0.3">
      <c r="A132" s="103" t="s">
        <v>133</v>
      </c>
      <c r="B132" s="104" t="s">
        <v>141</v>
      </c>
      <c r="C132" s="105">
        <v>0</v>
      </c>
      <c r="D132" s="106">
        <v>700000</v>
      </c>
      <c r="E132" s="106">
        <v>700000</v>
      </c>
    </row>
    <row r="133" spans="1:5" x14ac:dyDescent="0.25">
      <c r="A133" s="47" t="s">
        <v>127</v>
      </c>
      <c r="B133" s="48" t="s">
        <v>128</v>
      </c>
      <c r="C133" s="49">
        <f t="shared" ref="C133:E133" si="39">C135+C139</f>
        <v>0</v>
      </c>
      <c r="D133" s="55">
        <f t="shared" si="39"/>
        <v>230000</v>
      </c>
      <c r="E133" s="55">
        <f t="shared" si="39"/>
        <v>230000</v>
      </c>
    </row>
    <row r="134" spans="1:5" x14ac:dyDescent="0.25">
      <c r="A134" s="8" t="s">
        <v>4</v>
      </c>
      <c r="B134" s="12" t="s">
        <v>5</v>
      </c>
      <c r="C134" s="13">
        <f t="shared" ref="C134:E134" si="40">C135+C139</f>
        <v>0</v>
      </c>
      <c r="D134" s="33">
        <f t="shared" si="40"/>
        <v>230000</v>
      </c>
      <c r="E134" s="33">
        <f t="shared" si="40"/>
        <v>230000</v>
      </c>
    </row>
    <row r="135" spans="1:5" x14ac:dyDescent="0.25">
      <c r="A135" s="9" t="s">
        <v>58</v>
      </c>
      <c r="B135" s="14" t="s">
        <v>59</v>
      </c>
      <c r="C135" s="15">
        <f t="shared" ref="C135:D135" si="41">SUM(C136:C138)</f>
        <v>0</v>
      </c>
      <c r="D135" s="34">
        <f t="shared" si="41"/>
        <v>110000</v>
      </c>
      <c r="E135" s="34">
        <f t="shared" ref="E135" si="42">SUM(E136:E138)</f>
        <v>110000</v>
      </c>
    </row>
    <row r="136" spans="1:5" x14ac:dyDescent="0.25">
      <c r="A136" s="10" t="s">
        <v>64</v>
      </c>
      <c r="B136" s="16" t="s">
        <v>65</v>
      </c>
      <c r="C136" s="41">
        <v>0</v>
      </c>
      <c r="D136" s="35">
        <v>30000</v>
      </c>
      <c r="E136" s="35">
        <v>30000</v>
      </c>
    </row>
    <row r="137" spans="1:5" x14ac:dyDescent="0.25">
      <c r="A137" s="10" t="s">
        <v>68</v>
      </c>
      <c r="B137" s="16" t="s">
        <v>69</v>
      </c>
      <c r="C137" s="41">
        <v>0</v>
      </c>
      <c r="D137" s="35">
        <v>40000</v>
      </c>
      <c r="E137" s="35">
        <v>40000</v>
      </c>
    </row>
    <row r="138" spans="1:5" x14ac:dyDescent="0.25">
      <c r="A138" s="10" t="s">
        <v>72</v>
      </c>
      <c r="B138" s="16" t="s">
        <v>73</v>
      </c>
      <c r="C138" s="41">
        <v>0</v>
      </c>
      <c r="D138" s="35">
        <v>40000</v>
      </c>
      <c r="E138" s="35">
        <v>40000</v>
      </c>
    </row>
    <row r="139" spans="1:5" x14ac:dyDescent="0.25">
      <c r="A139" s="9" t="s">
        <v>79</v>
      </c>
      <c r="B139" s="14" t="s">
        <v>80</v>
      </c>
      <c r="C139" s="15">
        <f t="shared" ref="C139:E139" si="43">SUM(C140:C141)</f>
        <v>0</v>
      </c>
      <c r="D139" s="34">
        <f t="shared" si="43"/>
        <v>120000</v>
      </c>
      <c r="E139" s="34">
        <f t="shared" si="43"/>
        <v>120000</v>
      </c>
    </row>
    <row r="140" spans="1:5" x14ac:dyDescent="0.25">
      <c r="A140" s="18" t="s">
        <v>85</v>
      </c>
      <c r="B140" s="19" t="s">
        <v>86</v>
      </c>
      <c r="C140" s="42">
        <v>0</v>
      </c>
      <c r="D140" s="36">
        <v>70000</v>
      </c>
      <c r="E140" s="36">
        <v>70000</v>
      </c>
    </row>
    <row r="141" spans="1:5" ht="15.75" thickBot="1" x14ac:dyDescent="0.3">
      <c r="A141" s="18" t="s">
        <v>93</v>
      </c>
      <c r="B141" s="19" t="s">
        <v>80</v>
      </c>
      <c r="C141" s="42">
        <v>0</v>
      </c>
      <c r="D141" s="36">
        <v>50000</v>
      </c>
      <c r="E141" s="36">
        <v>50000</v>
      </c>
    </row>
    <row r="142" spans="1:5" ht="15.75" thickBot="1" x14ac:dyDescent="0.3">
      <c r="A142" s="26" t="s">
        <v>129</v>
      </c>
      <c r="B142" s="64" t="s">
        <v>130</v>
      </c>
      <c r="C142" s="74">
        <f t="shared" ref="C142:E143" si="44">C143</f>
        <v>3431160.16</v>
      </c>
      <c r="D142" s="54">
        <f t="shared" si="44"/>
        <v>5025000</v>
      </c>
      <c r="E142" s="54">
        <f t="shared" si="44"/>
        <v>5025000</v>
      </c>
    </row>
    <row r="143" spans="1:5" x14ac:dyDescent="0.25">
      <c r="A143" s="47" t="s">
        <v>131</v>
      </c>
      <c r="B143" s="48" t="s">
        <v>132</v>
      </c>
      <c r="C143" s="49">
        <f t="shared" si="44"/>
        <v>3431160.16</v>
      </c>
      <c r="D143" s="55">
        <f t="shared" si="44"/>
        <v>5025000</v>
      </c>
      <c r="E143" s="55">
        <f t="shared" si="44"/>
        <v>5025000</v>
      </c>
    </row>
    <row r="144" spans="1:5" x14ac:dyDescent="0.25">
      <c r="A144" s="8" t="s">
        <v>4</v>
      </c>
      <c r="B144" s="12" t="s">
        <v>5</v>
      </c>
      <c r="C144" s="13">
        <f>C145+C147+C151</f>
        <v>3431160.16</v>
      </c>
      <c r="D144" s="33">
        <f>D145+D147+D151</f>
        <v>5025000</v>
      </c>
      <c r="E144" s="33">
        <f>E145+E147+E151</f>
        <v>5025000</v>
      </c>
    </row>
    <row r="145" spans="1:5" x14ac:dyDescent="0.25">
      <c r="A145" s="9" t="s">
        <v>36</v>
      </c>
      <c r="B145" s="14" t="s">
        <v>37</v>
      </c>
      <c r="C145" s="15">
        <f>C146</f>
        <v>71732.5</v>
      </c>
      <c r="D145" s="34">
        <f>D146</f>
        <v>130000</v>
      </c>
      <c r="E145" s="34">
        <f>E146</f>
        <v>130000</v>
      </c>
    </row>
    <row r="146" spans="1:5" x14ac:dyDescent="0.25">
      <c r="A146" s="10" t="s">
        <v>42</v>
      </c>
      <c r="B146" s="16" t="s">
        <v>43</v>
      </c>
      <c r="C146" s="41">
        <v>71732.5</v>
      </c>
      <c r="D146" s="35">
        <v>130000</v>
      </c>
      <c r="E146" s="35">
        <v>130000</v>
      </c>
    </row>
    <row r="147" spans="1:5" x14ac:dyDescent="0.25">
      <c r="A147" s="9" t="s">
        <v>58</v>
      </c>
      <c r="B147" s="14" t="s">
        <v>59</v>
      </c>
      <c r="C147" s="15">
        <f>SUM(C148:C150)</f>
        <v>3359427.66</v>
      </c>
      <c r="D147" s="34">
        <f>SUM(D148:D150)</f>
        <v>4895000</v>
      </c>
      <c r="E147" s="34">
        <f>SUM(E148:E150)</f>
        <v>4895000</v>
      </c>
    </row>
    <row r="148" spans="1:5" x14ac:dyDescent="0.25">
      <c r="A148" s="10" t="s">
        <v>62</v>
      </c>
      <c r="B148" s="16" t="s">
        <v>63</v>
      </c>
      <c r="C148" s="41">
        <v>0</v>
      </c>
      <c r="D148" s="35">
        <v>250000</v>
      </c>
      <c r="E148" s="35">
        <v>250000</v>
      </c>
    </row>
    <row r="149" spans="1:5" x14ac:dyDescent="0.25">
      <c r="A149" s="10" t="s">
        <v>72</v>
      </c>
      <c r="B149" s="16" t="s">
        <v>73</v>
      </c>
      <c r="C149" s="41">
        <v>3318052.66</v>
      </c>
      <c r="D149" s="35">
        <v>4605000</v>
      </c>
      <c r="E149" s="35">
        <v>4605000</v>
      </c>
    </row>
    <row r="150" spans="1:5" x14ac:dyDescent="0.25">
      <c r="A150" s="10" t="s">
        <v>74</v>
      </c>
      <c r="B150" s="16" t="s">
        <v>75</v>
      </c>
      <c r="C150" s="41">
        <v>41375</v>
      </c>
      <c r="D150" s="35">
        <v>40000</v>
      </c>
      <c r="E150" s="35">
        <v>40000</v>
      </c>
    </row>
    <row r="151" spans="1:5" x14ac:dyDescent="0.25">
      <c r="A151" s="9" t="s">
        <v>102</v>
      </c>
      <c r="B151" s="14" t="s">
        <v>103</v>
      </c>
      <c r="C151" s="15">
        <f t="shared" ref="C151:E151" si="45">SUM(C152)</f>
        <v>0</v>
      </c>
      <c r="D151" s="34">
        <f t="shared" si="45"/>
        <v>0</v>
      </c>
      <c r="E151" s="34">
        <f t="shared" si="45"/>
        <v>0</v>
      </c>
    </row>
    <row r="152" spans="1:5" ht="15.75" thickBot="1" x14ac:dyDescent="0.3">
      <c r="A152" s="18" t="s">
        <v>133</v>
      </c>
      <c r="B152" s="19" t="s">
        <v>134</v>
      </c>
      <c r="C152" s="42">
        <v>0</v>
      </c>
      <c r="D152" s="36">
        <v>0</v>
      </c>
      <c r="E152" s="36">
        <v>0</v>
      </c>
    </row>
    <row r="153" spans="1:5" ht="15.75" thickBot="1" x14ac:dyDescent="0.3">
      <c r="A153" s="26" t="s">
        <v>135</v>
      </c>
      <c r="B153" s="64" t="s">
        <v>136</v>
      </c>
      <c r="C153" s="75">
        <f t="shared" ref="C153:E153" si="46">C154</f>
        <v>82426468.459999993</v>
      </c>
      <c r="D153" s="57">
        <f t="shared" si="46"/>
        <v>66228806</v>
      </c>
      <c r="E153" s="57">
        <f t="shared" si="46"/>
        <v>66228806</v>
      </c>
    </row>
    <row r="154" spans="1:5" x14ac:dyDescent="0.25">
      <c r="A154" s="22" t="s">
        <v>137</v>
      </c>
      <c r="B154" s="65" t="s">
        <v>138</v>
      </c>
      <c r="C154" s="76">
        <f t="shared" ref="C154:E154" si="47">SUM(C155)</f>
        <v>82426468.459999993</v>
      </c>
      <c r="D154" s="58">
        <f t="shared" si="47"/>
        <v>66228806</v>
      </c>
      <c r="E154" s="58">
        <f t="shared" si="47"/>
        <v>66228806</v>
      </c>
    </row>
    <row r="155" spans="1:5" x14ac:dyDescent="0.25">
      <c r="A155" s="8" t="s">
        <v>6</v>
      </c>
      <c r="B155" s="12" t="s">
        <v>139</v>
      </c>
      <c r="C155" s="77">
        <f t="shared" ref="C155:E155" si="48">C156+C161+C164+C168+C171+C180+C183+C188+C159</f>
        <v>82426468.459999993</v>
      </c>
      <c r="D155" s="91">
        <f t="shared" si="48"/>
        <v>66228806</v>
      </c>
      <c r="E155" s="91">
        <f t="shared" si="48"/>
        <v>66228806</v>
      </c>
    </row>
    <row r="156" spans="1:5" x14ac:dyDescent="0.25">
      <c r="A156" s="23" t="s">
        <v>22</v>
      </c>
      <c r="B156" s="66" t="s">
        <v>23</v>
      </c>
      <c r="C156" s="15">
        <f t="shared" ref="C156:E156" si="49">SUM(C157:C158)</f>
        <v>33069614.800000001</v>
      </c>
      <c r="D156" s="34">
        <f t="shared" si="49"/>
        <v>41368062</v>
      </c>
      <c r="E156" s="34">
        <f t="shared" si="49"/>
        <v>41368062</v>
      </c>
    </row>
    <row r="157" spans="1:5" x14ac:dyDescent="0.25">
      <c r="A157" s="24" t="s">
        <v>24</v>
      </c>
      <c r="B157" s="66" t="s">
        <v>25</v>
      </c>
      <c r="C157" s="41">
        <v>33065019.710000001</v>
      </c>
      <c r="D157" s="35">
        <v>40993000</v>
      </c>
      <c r="E157" s="35">
        <v>40993000</v>
      </c>
    </row>
    <row r="158" spans="1:5" x14ac:dyDescent="0.25">
      <c r="A158" s="24" t="s">
        <v>26</v>
      </c>
      <c r="B158" s="66" t="s">
        <v>27</v>
      </c>
      <c r="C158" s="41">
        <v>4595.09</v>
      </c>
      <c r="D158" s="35">
        <v>375062</v>
      </c>
      <c r="E158" s="35">
        <v>375062</v>
      </c>
    </row>
    <row r="159" spans="1:5" x14ac:dyDescent="0.25">
      <c r="A159" s="23" t="s">
        <v>28</v>
      </c>
      <c r="B159" s="66" t="s">
        <v>29</v>
      </c>
      <c r="C159" s="15">
        <f t="shared" ref="C159:E159" si="50">SUM(C160)</f>
        <v>610500</v>
      </c>
      <c r="D159" s="34">
        <f t="shared" si="50"/>
        <v>600000</v>
      </c>
      <c r="E159" s="34">
        <f t="shared" si="50"/>
        <v>600000</v>
      </c>
    </row>
    <row r="160" spans="1:5" x14ac:dyDescent="0.25">
      <c r="A160" s="24" t="s">
        <v>30</v>
      </c>
      <c r="B160" s="66" t="s">
        <v>29</v>
      </c>
      <c r="C160" s="41">
        <v>610500</v>
      </c>
      <c r="D160" s="35">
        <v>600000</v>
      </c>
      <c r="E160" s="35">
        <v>600000</v>
      </c>
    </row>
    <row r="161" spans="1:7" x14ac:dyDescent="0.25">
      <c r="A161" s="23" t="s">
        <v>31</v>
      </c>
      <c r="B161" s="66" t="s">
        <v>32</v>
      </c>
      <c r="C161" s="15">
        <f t="shared" ref="C161:E161" si="51">SUM(C162:C163)</f>
        <v>5017209.96</v>
      </c>
      <c r="D161" s="34">
        <f t="shared" si="51"/>
        <v>6825744</v>
      </c>
      <c r="E161" s="34">
        <f t="shared" si="51"/>
        <v>6825744</v>
      </c>
    </row>
    <row r="162" spans="1:7" x14ac:dyDescent="0.25">
      <c r="A162" s="24" t="s">
        <v>33</v>
      </c>
      <c r="B162" s="66" t="s">
        <v>34</v>
      </c>
      <c r="C162" s="41">
        <v>5017209.96</v>
      </c>
      <c r="D162" s="35">
        <v>6825744</v>
      </c>
      <c r="E162" s="35">
        <v>6825744</v>
      </c>
    </row>
    <row r="163" spans="1:7" x14ac:dyDescent="0.25">
      <c r="A163" s="24" t="s">
        <v>35</v>
      </c>
      <c r="B163" s="67" t="s">
        <v>140</v>
      </c>
      <c r="C163" s="41">
        <v>0</v>
      </c>
      <c r="D163" s="35">
        <v>0</v>
      </c>
      <c r="E163" s="35">
        <v>0</v>
      </c>
    </row>
    <row r="164" spans="1:7" x14ac:dyDescent="0.25">
      <c r="A164" s="23" t="s">
        <v>36</v>
      </c>
      <c r="B164" s="66" t="s">
        <v>37</v>
      </c>
      <c r="C164" s="15">
        <f t="shared" ref="C164:E164" si="52">SUM(C165:C167)</f>
        <v>1007898.0900000001</v>
      </c>
      <c r="D164" s="34">
        <f t="shared" si="52"/>
        <v>2800000</v>
      </c>
      <c r="E164" s="34">
        <f t="shared" si="52"/>
        <v>2800000</v>
      </c>
    </row>
    <row r="165" spans="1:7" x14ac:dyDescent="0.25">
      <c r="A165" s="24" t="s">
        <v>38</v>
      </c>
      <c r="B165" s="66" t="s">
        <v>39</v>
      </c>
      <c r="C165" s="41">
        <v>19098.560000000001</v>
      </c>
      <c r="D165" s="35">
        <v>900000</v>
      </c>
      <c r="E165" s="35">
        <v>900000</v>
      </c>
    </row>
    <row r="166" spans="1:7" x14ac:dyDescent="0.25">
      <c r="A166" s="24" t="s">
        <v>40</v>
      </c>
      <c r="B166" s="66" t="s">
        <v>41</v>
      </c>
      <c r="C166" s="41">
        <v>753536.89</v>
      </c>
      <c r="D166" s="35">
        <v>1100000</v>
      </c>
      <c r="E166" s="35">
        <v>1100000</v>
      </c>
    </row>
    <row r="167" spans="1:7" x14ac:dyDescent="0.25">
      <c r="A167" s="24" t="s">
        <v>42</v>
      </c>
      <c r="B167" s="66" t="s">
        <v>43</v>
      </c>
      <c r="C167" s="41">
        <v>235262.64</v>
      </c>
      <c r="D167" s="35">
        <v>800000</v>
      </c>
      <c r="E167" s="35">
        <v>800000</v>
      </c>
      <c r="F167" s="50"/>
      <c r="G167" s="37"/>
    </row>
    <row r="168" spans="1:7" x14ac:dyDescent="0.25">
      <c r="A168" s="23" t="s">
        <v>46</v>
      </c>
      <c r="B168" s="66" t="s">
        <v>47</v>
      </c>
      <c r="C168" s="15">
        <f t="shared" ref="C168:E168" si="53">SUM(C169:C170)</f>
        <v>1629057.66</v>
      </c>
      <c r="D168" s="34">
        <f t="shared" si="53"/>
        <v>3350000</v>
      </c>
      <c r="E168" s="34">
        <f t="shared" si="53"/>
        <v>3350000</v>
      </c>
      <c r="G168" s="37"/>
    </row>
    <row r="169" spans="1:7" x14ac:dyDescent="0.25">
      <c r="A169" s="24" t="s">
        <v>48</v>
      </c>
      <c r="B169" s="66" t="s">
        <v>49</v>
      </c>
      <c r="C169" s="41">
        <v>444758.71</v>
      </c>
      <c r="D169" s="35">
        <v>1650000</v>
      </c>
      <c r="E169" s="35">
        <v>1650000</v>
      </c>
      <c r="G169" s="37"/>
    </row>
    <row r="170" spans="1:7" x14ac:dyDescent="0.25">
      <c r="A170" s="24" t="s">
        <v>50</v>
      </c>
      <c r="B170" s="66" t="s">
        <v>51</v>
      </c>
      <c r="C170" s="41">
        <v>1184298.95</v>
      </c>
      <c r="D170" s="35">
        <v>1700000</v>
      </c>
      <c r="E170" s="35">
        <v>1700000</v>
      </c>
    </row>
    <row r="171" spans="1:7" x14ac:dyDescent="0.25">
      <c r="A171" s="23" t="s">
        <v>58</v>
      </c>
      <c r="B171" s="66" t="s">
        <v>59</v>
      </c>
      <c r="C171" s="15">
        <f t="shared" ref="C171:E171" si="54">SUM(C172:C179)</f>
        <v>31672942.199999999</v>
      </c>
      <c r="D171" s="34">
        <f t="shared" si="54"/>
        <v>10925000</v>
      </c>
      <c r="E171" s="34">
        <f t="shared" si="54"/>
        <v>10925000</v>
      </c>
    </row>
    <row r="172" spans="1:7" x14ac:dyDescent="0.25">
      <c r="A172" s="24" t="s">
        <v>60</v>
      </c>
      <c r="B172" s="66" t="s">
        <v>61</v>
      </c>
      <c r="C172" s="41">
        <v>1086485.6299999999</v>
      </c>
      <c r="D172" s="35">
        <v>1175000</v>
      </c>
      <c r="E172" s="35">
        <v>1175000</v>
      </c>
    </row>
    <row r="173" spans="1:7" x14ac:dyDescent="0.25">
      <c r="A173" s="24" t="s">
        <v>62</v>
      </c>
      <c r="B173" s="66" t="s">
        <v>63</v>
      </c>
      <c r="C173" s="41">
        <v>2996711.79</v>
      </c>
      <c r="D173" s="35">
        <v>700000</v>
      </c>
      <c r="E173" s="35">
        <v>700000</v>
      </c>
      <c r="G173" s="37"/>
    </row>
    <row r="174" spans="1:7" x14ac:dyDescent="0.25">
      <c r="A174" s="24" t="s">
        <v>64</v>
      </c>
      <c r="B174" s="66" t="s">
        <v>65</v>
      </c>
      <c r="C174" s="41">
        <v>104731</v>
      </c>
      <c r="D174" s="35">
        <v>350000</v>
      </c>
      <c r="E174" s="35">
        <v>350000</v>
      </c>
    </row>
    <row r="175" spans="1:7" x14ac:dyDescent="0.25">
      <c r="A175" s="24" t="s">
        <v>66</v>
      </c>
      <c r="B175" s="66" t="s">
        <v>67</v>
      </c>
      <c r="C175" s="41">
        <v>418876.03</v>
      </c>
      <c r="D175" s="35">
        <v>900000</v>
      </c>
      <c r="E175" s="35">
        <v>900000</v>
      </c>
    </row>
    <row r="176" spans="1:7" x14ac:dyDescent="0.25">
      <c r="A176" s="24" t="s">
        <v>68</v>
      </c>
      <c r="B176" s="66" t="s">
        <v>69</v>
      </c>
      <c r="C176" s="41">
        <v>4407074.3099999996</v>
      </c>
      <c r="D176" s="35">
        <v>3500000</v>
      </c>
      <c r="E176" s="35">
        <v>3500000</v>
      </c>
    </row>
    <row r="177" spans="1:5" x14ac:dyDescent="0.25">
      <c r="A177" s="24" t="s">
        <v>72</v>
      </c>
      <c r="B177" s="66" t="s">
        <v>73</v>
      </c>
      <c r="C177" s="41">
        <v>1108353.46</v>
      </c>
      <c r="D177" s="35">
        <v>3000000</v>
      </c>
      <c r="E177" s="35">
        <v>3000000</v>
      </c>
    </row>
    <row r="178" spans="1:5" x14ac:dyDescent="0.25">
      <c r="A178" s="24" t="s">
        <v>114</v>
      </c>
      <c r="B178" s="66" t="s">
        <v>115</v>
      </c>
      <c r="C178" s="41">
        <v>20457678.18</v>
      </c>
      <c r="D178" s="35">
        <v>0</v>
      </c>
      <c r="E178" s="35">
        <v>0</v>
      </c>
    </row>
    <row r="179" spans="1:5" x14ac:dyDescent="0.25">
      <c r="A179" s="24" t="s">
        <v>74</v>
      </c>
      <c r="B179" s="66" t="s">
        <v>75</v>
      </c>
      <c r="C179" s="41">
        <v>1093031.8</v>
      </c>
      <c r="D179" s="35">
        <v>1300000</v>
      </c>
      <c r="E179" s="35">
        <v>1300000</v>
      </c>
    </row>
    <row r="180" spans="1:5" x14ac:dyDescent="0.25">
      <c r="A180" s="23" t="s">
        <v>79</v>
      </c>
      <c r="B180" s="66" t="s">
        <v>80</v>
      </c>
      <c r="C180" s="15">
        <f>SUM(C181:C182)</f>
        <v>10025</v>
      </c>
      <c r="D180" s="34">
        <f>SUM(D181:D182)</f>
        <v>150000</v>
      </c>
      <c r="E180" s="34">
        <f>SUM(E181:E182)</f>
        <v>150000</v>
      </c>
    </row>
    <row r="181" spans="1:5" x14ac:dyDescent="0.25">
      <c r="A181" s="25" t="s">
        <v>83</v>
      </c>
      <c r="B181" s="68" t="s">
        <v>84</v>
      </c>
      <c r="C181" s="41">
        <v>0</v>
      </c>
      <c r="D181" s="35">
        <v>50000</v>
      </c>
      <c r="E181" s="35">
        <v>50000</v>
      </c>
    </row>
    <row r="182" spans="1:5" x14ac:dyDescent="0.25">
      <c r="A182" s="25" t="s">
        <v>85</v>
      </c>
      <c r="B182" s="68" t="s">
        <v>86</v>
      </c>
      <c r="C182" s="41">
        <v>10025</v>
      </c>
      <c r="D182" s="35">
        <v>100000</v>
      </c>
      <c r="E182" s="35">
        <v>100000</v>
      </c>
    </row>
    <row r="183" spans="1:5" x14ac:dyDescent="0.25">
      <c r="A183" s="23" t="s">
        <v>102</v>
      </c>
      <c r="B183" s="66" t="s">
        <v>103</v>
      </c>
      <c r="C183" s="15">
        <f t="shared" ref="C183:E183" si="55">SUM(C184:C187)</f>
        <v>9409220.75</v>
      </c>
      <c r="D183" s="34">
        <f t="shared" si="55"/>
        <v>210000</v>
      </c>
      <c r="E183" s="34">
        <f t="shared" si="55"/>
        <v>210000</v>
      </c>
    </row>
    <row r="184" spans="1:5" x14ac:dyDescent="0.25">
      <c r="A184" s="25" t="s">
        <v>104</v>
      </c>
      <c r="B184" s="66" t="s">
        <v>105</v>
      </c>
      <c r="C184" s="41">
        <v>9254427.0399999991</v>
      </c>
      <c r="D184" s="35">
        <v>200000</v>
      </c>
      <c r="E184" s="35">
        <v>200000</v>
      </c>
    </row>
    <row r="185" spans="1:5" x14ac:dyDescent="0.25">
      <c r="A185" s="25" t="s">
        <v>120</v>
      </c>
      <c r="B185" s="66" t="s">
        <v>121</v>
      </c>
      <c r="C185" s="41">
        <v>0</v>
      </c>
      <c r="D185" s="35">
        <v>0</v>
      </c>
      <c r="E185" s="35">
        <v>0</v>
      </c>
    </row>
    <row r="186" spans="1:5" x14ac:dyDescent="0.25">
      <c r="A186" s="25" t="s">
        <v>147</v>
      </c>
      <c r="B186" s="66" t="s">
        <v>122</v>
      </c>
      <c r="C186" s="41">
        <v>18449.96</v>
      </c>
      <c r="D186" s="35">
        <v>10000</v>
      </c>
      <c r="E186" s="35">
        <v>10000</v>
      </c>
    </row>
    <row r="187" spans="1:5" x14ac:dyDescent="0.25">
      <c r="A187" s="25" t="s">
        <v>133</v>
      </c>
      <c r="B187" s="69" t="s">
        <v>141</v>
      </c>
      <c r="C187" s="41">
        <v>136343.75</v>
      </c>
      <c r="D187" s="35">
        <v>0</v>
      </c>
      <c r="E187" s="35">
        <v>0</v>
      </c>
    </row>
    <row r="188" spans="1:5" x14ac:dyDescent="0.25">
      <c r="A188" s="23" t="s">
        <v>106</v>
      </c>
      <c r="B188" s="69" t="s">
        <v>107</v>
      </c>
      <c r="C188" s="78">
        <f t="shared" ref="C188:E188" si="56">SUM(C189)</f>
        <v>0</v>
      </c>
      <c r="D188" s="34">
        <f t="shared" si="56"/>
        <v>0</v>
      </c>
      <c r="E188" s="34">
        <f t="shared" si="56"/>
        <v>0</v>
      </c>
    </row>
    <row r="189" spans="1:5" ht="15.75" thickBot="1" x14ac:dyDescent="0.3">
      <c r="A189" s="31" t="s">
        <v>108</v>
      </c>
      <c r="B189" s="70" t="s">
        <v>109</v>
      </c>
      <c r="C189" s="20">
        <v>0</v>
      </c>
      <c r="D189" s="52">
        <v>0</v>
      </c>
      <c r="E189" s="52">
        <v>0</v>
      </c>
    </row>
    <row r="190" spans="1:5" ht="15.75" thickBot="1" x14ac:dyDescent="0.3">
      <c r="A190" s="21" t="s">
        <v>142</v>
      </c>
      <c r="B190" s="71" t="s">
        <v>143</v>
      </c>
      <c r="C190" s="79">
        <f t="shared" ref="C190:E190" si="57">C191</f>
        <v>1225396.28</v>
      </c>
      <c r="D190" s="59">
        <f t="shared" si="57"/>
        <v>2370100</v>
      </c>
      <c r="E190" s="59">
        <f t="shared" si="57"/>
        <v>2370100</v>
      </c>
    </row>
    <row r="191" spans="1:5" ht="22.5" x14ac:dyDescent="0.25">
      <c r="A191" s="27" t="s">
        <v>144</v>
      </c>
      <c r="B191" s="65" t="s">
        <v>145</v>
      </c>
      <c r="C191" s="76">
        <f t="shared" ref="C191:E191" si="58">SUM(C192)</f>
        <v>1225396.28</v>
      </c>
      <c r="D191" s="58">
        <f t="shared" si="58"/>
        <v>2370100</v>
      </c>
      <c r="E191" s="58">
        <f t="shared" si="58"/>
        <v>2370100</v>
      </c>
    </row>
    <row r="192" spans="1:5" x14ac:dyDescent="0.25">
      <c r="A192" s="28" t="s">
        <v>8</v>
      </c>
      <c r="B192" s="12" t="s">
        <v>146</v>
      </c>
      <c r="C192" s="77">
        <f t="shared" ref="C192:E192" si="59">C193+C198+C201+C205+C210+C196</f>
        <v>1225396.28</v>
      </c>
      <c r="D192" s="91">
        <f t="shared" si="59"/>
        <v>2370100</v>
      </c>
      <c r="E192" s="91">
        <f t="shared" si="59"/>
        <v>2370100</v>
      </c>
    </row>
    <row r="193" spans="1:5" x14ac:dyDescent="0.25">
      <c r="A193" s="29" t="s">
        <v>22</v>
      </c>
      <c r="B193" s="66" t="s">
        <v>23</v>
      </c>
      <c r="C193" s="15">
        <f t="shared" ref="C193:E193" si="60">SUM(C194:C195)</f>
        <v>1032910.02</v>
      </c>
      <c r="D193" s="34">
        <f t="shared" si="60"/>
        <v>1440000</v>
      </c>
      <c r="E193" s="34">
        <f t="shared" si="60"/>
        <v>1440000</v>
      </c>
    </row>
    <row r="194" spans="1:5" x14ac:dyDescent="0.25">
      <c r="A194" s="30" t="s">
        <v>24</v>
      </c>
      <c r="B194" s="66" t="s">
        <v>25</v>
      </c>
      <c r="C194" s="41">
        <v>1032910.02</v>
      </c>
      <c r="D194" s="35">
        <v>1400000</v>
      </c>
      <c r="E194" s="35">
        <v>1400000</v>
      </c>
    </row>
    <row r="195" spans="1:5" x14ac:dyDescent="0.25">
      <c r="A195" s="30" t="s">
        <v>26</v>
      </c>
      <c r="B195" s="66" t="s">
        <v>27</v>
      </c>
      <c r="C195" s="41">
        <v>0</v>
      </c>
      <c r="D195" s="35">
        <v>40000</v>
      </c>
      <c r="E195" s="35">
        <v>40000</v>
      </c>
    </row>
    <row r="196" spans="1:5" x14ac:dyDescent="0.25">
      <c r="A196" s="23" t="s">
        <v>28</v>
      </c>
      <c r="B196" s="66" t="s">
        <v>29</v>
      </c>
      <c r="C196" s="15">
        <f t="shared" ref="C196:E196" si="61">C197</f>
        <v>21000</v>
      </c>
      <c r="D196" s="34">
        <f t="shared" si="61"/>
        <v>30000</v>
      </c>
      <c r="E196" s="34">
        <f t="shared" si="61"/>
        <v>30000</v>
      </c>
    </row>
    <row r="197" spans="1:5" x14ac:dyDescent="0.25">
      <c r="A197" s="24" t="s">
        <v>30</v>
      </c>
      <c r="B197" s="66" t="s">
        <v>29</v>
      </c>
      <c r="C197" s="17">
        <v>21000</v>
      </c>
      <c r="D197" s="35">
        <v>30000</v>
      </c>
      <c r="E197" s="35">
        <v>30000</v>
      </c>
    </row>
    <row r="198" spans="1:5" x14ac:dyDescent="0.25">
      <c r="A198" s="29" t="s">
        <v>31</v>
      </c>
      <c r="B198" s="66" t="s">
        <v>32</v>
      </c>
      <c r="C198" s="15">
        <f t="shared" ref="C198:D198" si="62">SUM(C199:C200)</f>
        <v>147336.29</v>
      </c>
      <c r="D198" s="34">
        <f t="shared" si="62"/>
        <v>237600</v>
      </c>
      <c r="E198" s="34">
        <f t="shared" ref="E198" si="63">SUM(E199:E200)</f>
        <v>237600</v>
      </c>
    </row>
    <row r="199" spans="1:5" x14ac:dyDescent="0.25">
      <c r="A199" s="30" t="s">
        <v>33</v>
      </c>
      <c r="B199" s="66" t="s">
        <v>34</v>
      </c>
      <c r="C199" s="41">
        <v>147336.29</v>
      </c>
      <c r="D199" s="35">
        <v>237600</v>
      </c>
      <c r="E199" s="35">
        <v>237600</v>
      </c>
    </row>
    <row r="200" spans="1:5" x14ac:dyDescent="0.25">
      <c r="A200" s="30" t="s">
        <v>35</v>
      </c>
      <c r="B200" s="66" t="s">
        <v>140</v>
      </c>
      <c r="C200" s="41">
        <v>0</v>
      </c>
      <c r="D200" s="35">
        <v>0</v>
      </c>
      <c r="E200" s="35">
        <v>0</v>
      </c>
    </row>
    <row r="201" spans="1:5" x14ac:dyDescent="0.25">
      <c r="A201" s="23" t="s">
        <v>36</v>
      </c>
      <c r="B201" s="69" t="s">
        <v>37</v>
      </c>
      <c r="C201" s="78">
        <f t="shared" ref="C201:E201" si="64">SUM(C202:C204)</f>
        <v>12018.720000000001</v>
      </c>
      <c r="D201" s="34">
        <f t="shared" si="64"/>
        <v>425000</v>
      </c>
      <c r="E201" s="34">
        <f t="shared" si="64"/>
        <v>425000</v>
      </c>
    </row>
    <row r="202" spans="1:5" x14ac:dyDescent="0.25">
      <c r="A202" s="24" t="s">
        <v>38</v>
      </c>
      <c r="B202" s="66" t="s">
        <v>39</v>
      </c>
      <c r="C202" s="41">
        <v>0</v>
      </c>
      <c r="D202" s="35">
        <v>250000</v>
      </c>
      <c r="E202" s="35">
        <v>250000</v>
      </c>
    </row>
    <row r="203" spans="1:5" x14ac:dyDescent="0.25">
      <c r="A203" s="24" t="s">
        <v>40</v>
      </c>
      <c r="B203" s="66" t="s">
        <v>41</v>
      </c>
      <c r="C203" s="41">
        <v>8171.72</v>
      </c>
      <c r="D203" s="35">
        <v>75000</v>
      </c>
      <c r="E203" s="35">
        <v>75000</v>
      </c>
    </row>
    <row r="204" spans="1:5" x14ac:dyDescent="0.25">
      <c r="A204" s="24" t="s">
        <v>42</v>
      </c>
      <c r="B204" s="66" t="s">
        <v>43</v>
      </c>
      <c r="C204" s="41">
        <v>3847</v>
      </c>
      <c r="D204" s="35">
        <v>100000</v>
      </c>
      <c r="E204" s="35">
        <v>100000</v>
      </c>
    </row>
    <row r="205" spans="1:5" x14ac:dyDescent="0.25">
      <c r="A205" s="23" t="s">
        <v>58</v>
      </c>
      <c r="B205" s="66" t="s">
        <v>59</v>
      </c>
      <c r="C205" s="15">
        <f t="shared" ref="C205:E205" si="65">SUM(C206:C209)</f>
        <v>12131.25</v>
      </c>
      <c r="D205" s="34">
        <f t="shared" si="65"/>
        <v>185000</v>
      </c>
      <c r="E205" s="34">
        <f t="shared" si="65"/>
        <v>185000</v>
      </c>
    </row>
    <row r="206" spans="1:5" x14ac:dyDescent="0.25">
      <c r="A206" s="23" t="s">
        <v>60</v>
      </c>
      <c r="B206" s="66" t="s">
        <v>61</v>
      </c>
      <c r="C206" s="41"/>
      <c r="D206" s="35">
        <v>5000</v>
      </c>
      <c r="E206" s="35">
        <v>5000</v>
      </c>
    </row>
    <row r="207" spans="1:5" x14ac:dyDescent="0.25">
      <c r="A207" s="23" t="s">
        <v>64</v>
      </c>
      <c r="B207" s="66" t="s">
        <v>65</v>
      </c>
      <c r="C207" s="41">
        <v>12131.25</v>
      </c>
      <c r="D207" s="35">
        <v>30000</v>
      </c>
      <c r="E207" s="35">
        <v>30000</v>
      </c>
    </row>
    <row r="208" spans="1:5" x14ac:dyDescent="0.25">
      <c r="A208" s="23" t="s">
        <v>68</v>
      </c>
      <c r="B208" s="66" t="s">
        <v>69</v>
      </c>
      <c r="C208" s="41"/>
      <c r="D208" s="35">
        <v>100000</v>
      </c>
      <c r="E208" s="35">
        <v>100000</v>
      </c>
    </row>
    <row r="209" spans="1:5" x14ac:dyDescent="0.25">
      <c r="A209" s="23" t="s">
        <v>72</v>
      </c>
      <c r="B209" s="66" t="s">
        <v>73</v>
      </c>
      <c r="C209" s="41">
        <v>0</v>
      </c>
      <c r="D209" s="35">
        <v>50000</v>
      </c>
      <c r="E209" s="35">
        <v>50000</v>
      </c>
    </row>
    <row r="210" spans="1:5" x14ac:dyDescent="0.25">
      <c r="A210" s="23" t="s">
        <v>102</v>
      </c>
      <c r="B210" s="66" t="s">
        <v>103</v>
      </c>
      <c r="C210" s="15">
        <f t="shared" ref="C210:E210" si="66">C211</f>
        <v>0</v>
      </c>
      <c r="D210" s="34">
        <f t="shared" si="66"/>
        <v>52500</v>
      </c>
      <c r="E210" s="34">
        <f t="shared" si="66"/>
        <v>52500</v>
      </c>
    </row>
    <row r="211" spans="1:5" ht="15.75" thickBot="1" x14ac:dyDescent="0.3">
      <c r="A211" s="31" t="s">
        <v>104</v>
      </c>
      <c r="B211" s="70" t="s">
        <v>105</v>
      </c>
      <c r="C211" s="20">
        <v>0</v>
      </c>
      <c r="D211" s="52">
        <v>52500</v>
      </c>
      <c r="E211" s="52">
        <v>52500</v>
      </c>
    </row>
    <row r="213" spans="1:5" x14ac:dyDescent="0.25">
      <c r="D213" s="37"/>
      <c r="E213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Rebalans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Ivašković</dc:creator>
  <cp:lastModifiedBy>Gordana Ivašković</cp:lastModifiedBy>
  <cp:lastPrinted>2021-12-06T11:17:56Z</cp:lastPrinted>
  <dcterms:created xsi:type="dcterms:W3CDTF">2020-01-03T07:54:44Z</dcterms:created>
  <dcterms:modified xsi:type="dcterms:W3CDTF">2022-06-10T13:29:43Z</dcterms:modified>
</cp:coreProperties>
</file>