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Z:\My Documents\RIZNICA\Proračun 2022-2024\Rebalans II\"/>
    </mc:Choice>
  </mc:AlternateContent>
  <xr:revisionPtr revIDLastSave="0" documentId="13_ncr:1_{4E899D4E-3275-451B-809F-A5C4F5A4E0B8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1,2 i 8" sheetId="1" r:id="rId1"/>
    <sheet name="ostali" sheetId="2" r:id="rId2"/>
  </sheets>
  <definedNames>
    <definedName name="_xlnm._FilterDatabase" localSheetId="0" hidden="1">'1,2 i 8'!$A$1:$A$183</definedName>
    <definedName name="_xlnm._FilterDatabase" localSheetId="1" hidden="1">ostali!$A$2:$A$96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6" i="1" l="1"/>
  <c r="J5" i="1"/>
  <c r="F137" i="1" l="1"/>
  <c r="H96" i="2" l="1"/>
  <c r="G95" i="2"/>
  <c r="F95" i="2"/>
  <c r="H95" i="2" s="1"/>
  <c r="H94" i="2"/>
  <c r="H93" i="2"/>
  <c r="H92" i="2"/>
  <c r="G91" i="2"/>
  <c r="F91" i="2"/>
  <c r="H89" i="2"/>
  <c r="G88" i="2"/>
  <c r="F88" i="2"/>
  <c r="H87" i="2"/>
  <c r="H86" i="2"/>
  <c r="G85" i="2"/>
  <c r="F85" i="2"/>
  <c r="H81" i="2"/>
  <c r="H80" i="2"/>
  <c r="H79" i="2"/>
  <c r="G78" i="2"/>
  <c r="G77" i="2" s="1"/>
  <c r="F78" i="2"/>
  <c r="H76" i="2"/>
  <c r="H75" i="2"/>
  <c r="H74" i="2"/>
  <c r="G73" i="2"/>
  <c r="F73" i="2"/>
  <c r="F72" i="2" s="1"/>
  <c r="G72" i="2"/>
  <c r="H69" i="2"/>
  <c r="H68" i="2"/>
  <c r="G67" i="2"/>
  <c r="F67" i="2"/>
  <c r="H66" i="2"/>
  <c r="H65" i="2"/>
  <c r="H64" i="2"/>
  <c r="H63" i="2"/>
  <c r="G62" i="2"/>
  <c r="F62" i="2"/>
  <c r="H62" i="2" s="1"/>
  <c r="H61" i="2"/>
  <c r="H60" i="2"/>
  <c r="H59" i="2"/>
  <c r="G58" i="2"/>
  <c r="F58" i="2"/>
  <c r="H58" i="2" s="1"/>
  <c r="H56" i="2"/>
  <c r="G55" i="2"/>
  <c r="F55" i="2"/>
  <c r="H54" i="2"/>
  <c r="G53" i="2"/>
  <c r="F53" i="2"/>
  <c r="H52" i="2"/>
  <c r="H51" i="2"/>
  <c r="G50" i="2"/>
  <c r="F50" i="2"/>
  <c r="H46" i="2"/>
  <c r="H45" i="2"/>
  <c r="G44" i="2"/>
  <c r="F44" i="2"/>
  <c r="F43" i="2" s="1"/>
  <c r="H42" i="2"/>
  <c r="H41" i="2"/>
  <c r="G40" i="2"/>
  <c r="F40" i="2"/>
  <c r="H39" i="2"/>
  <c r="H38" i="2"/>
  <c r="H37" i="2"/>
  <c r="H36" i="2"/>
  <c r="H35" i="2"/>
  <c r="H34" i="2"/>
  <c r="H33" i="2"/>
  <c r="G32" i="2"/>
  <c r="F32" i="2"/>
  <c r="H31" i="2"/>
  <c r="H30" i="2"/>
  <c r="G29" i="2"/>
  <c r="F29" i="2"/>
  <c r="H28" i="2"/>
  <c r="H27" i="2"/>
  <c r="H26" i="2"/>
  <c r="G25" i="2"/>
  <c r="F25" i="2"/>
  <c r="H23" i="2"/>
  <c r="G22" i="2"/>
  <c r="F22" i="2"/>
  <c r="H21" i="2"/>
  <c r="G20" i="2"/>
  <c r="F20" i="2"/>
  <c r="H19" i="2"/>
  <c r="H18" i="2"/>
  <c r="G17" i="2"/>
  <c r="F17" i="2"/>
  <c r="H13" i="2"/>
  <c r="G12" i="2"/>
  <c r="G11" i="2" s="1"/>
  <c r="G10" i="2" s="1"/>
  <c r="F12" i="2"/>
  <c r="F11" i="2" s="1"/>
  <c r="H9" i="2"/>
  <c r="G8" i="2"/>
  <c r="G7" i="2" s="1"/>
  <c r="F8" i="2"/>
  <c r="F7" i="2" s="1"/>
  <c r="F6" i="2" s="1"/>
  <c r="G84" i="2" l="1"/>
  <c r="G83" i="2" s="1"/>
  <c r="G82" i="2" s="1"/>
  <c r="G90" i="2"/>
  <c r="H40" i="2"/>
  <c r="H53" i="2"/>
  <c r="F90" i="2"/>
  <c r="H11" i="2"/>
  <c r="H44" i="2"/>
  <c r="H67" i="2"/>
  <c r="G57" i="2"/>
  <c r="H55" i="2"/>
  <c r="H78" i="2"/>
  <c r="H12" i="2"/>
  <c r="G71" i="2"/>
  <c r="G70" i="2" s="1"/>
  <c r="H88" i="2"/>
  <c r="F57" i="2"/>
  <c r="H57" i="2" s="1"/>
  <c r="F77" i="2"/>
  <c r="H77" i="2" s="1"/>
  <c r="F10" i="2"/>
  <c r="H10" i="2" s="1"/>
  <c r="H20" i="2"/>
  <c r="H22" i="2"/>
  <c r="H32" i="2"/>
  <c r="G43" i="2"/>
  <c r="H43" i="2" s="1"/>
  <c r="H73" i="2"/>
  <c r="H91" i="2"/>
  <c r="F84" i="2"/>
  <c r="H84" i="2" s="1"/>
  <c r="G49" i="2"/>
  <c r="G48" i="2" s="1"/>
  <c r="G47" i="2" s="1"/>
  <c r="H50" i="2"/>
  <c r="F24" i="2"/>
  <c r="H25" i="2"/>
  <c r="G6" i="2"/>
  <c r="G5" i="2" s="1"/>
  <c r="H7" i="2"/>
  <c r="F16" i="2"/>
  <c r="H29" i="2"/>
  <c r="H72" i="2"/>
  <c r="H85" i="2"/>
  <c r="G24" i="2"/>
  <c r="G16" i="2"/>
  <c r="H8" i="2"/>
  <c r="H17" i="2"/>
  <c r="F49" i="2"/>
  <c r="H90" i="2"/>
  <c r="F5" i="2" l="1"/>
  <c r="H5" i="2" s="1"/>
  <c r="H24" i="2"/>
  <c r="F71" i="2"/>
  <c r="H71" i="2" s="1"/>
  <c r="G15" i="2"/>
  <c r="G14" i="2" s="1"/>
  <c r="G4" i="2" s="1"/>
  <c r="H6" i="2"/>
  <c r="F83" i="2"/>
  <c r="F82" i="2" s="1"/>
  <c r="H82" i="2" s="1"/>
  <c r="H49" i="2"/>
  <c r="F48" i="2"/>
  <c r="F15" i="2"/>
  <c r="H16" i="2"/>
  <c r="F70" i="2" l="1"/>
  <c r="H70" i="2" s="1"/>
  <c r="H83" i="2"/>
  <c r="F47" i="2"/>
  <c r="H47" i="2" s="1"/>
  <c r="H48" i="2"/>
  <c r="H15" i="2"/>
  <c r="F14" i="2"/>
  <c r="H14" i="2" l="1"/>
  <c r="F4" i="2"/>
  <c r="H4" i="2" s="1"/>
  <c r="J10" i="1" l="1"/>
  <c r="J11" i="1"/>
  <c r="J13" i="1"/>
  <c r="J15" i="1"/>
  <c r="J16" i="1"/>
  <c r="J19" i="1"/>
  <c r="J20" i="1"/>
  <c r="J21" i="1"/>
  <c r="J22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9" i="1"/>
  <c r="J41" i="1"/>
  <c r="J42" i="1"/>
  <c r="J43" i="1"/>
  <c r="J44" i="1"/>
  <c r="J45" i="1"/>
  <c r="J46" i="1"/>
  <c r="J47" i="1"/>
  <c r="J50" i="1"/>
  <c r="J51" i="1"/>
  <c r="J52" i="1"/>
  <c r="J55" i="1"/>
  <c r="J56" i="1"/>
  <c r="J59" i="1"/>
  <c r="J60" i="1"/>
  <c r="J65" i="1"/>
  <c r="J66" i="1"/>
  <c r="J68" i="1"/>
  <c r="J70" i="1"/>
  <c r="J73" i="1"/>
  <c r="J74" i="1"/>
  <c r="J75" i="1"/>
  <c r="J77" i="1"/>
  <c r="J78" i="1"/>
  <c r="J80" i="1"/>
  <c r="J81" i="1"/>
  <c r="J82" i="1"/>
  <c r="J83" i="1"/>
  <c r="J84" i="1"/>
  <c r="J85" i="1"/>
  <c r="J86" i="1"/>
  <c r="J88" i="1"/>
  <c r="J89" i="1"/>
  <c r="J92" i="1"/>
  <c r="J93" i="1"/>
  <c r="J98" i="1"/>
  <c r="J99" i="1"/>
  <c r="J101" i="1"/>
  <c r="J103" i="1"/>
  <c r="J106" i="1"/>
  <c r="J107" i="1"/>
  <c r="J108" i="1"/>
  <c r="J110" i="1"/>
  <c r="J111" i="1"/>
  <c r="J112" i="1"/>
  <c r="J113" i="1"/>
  <c r="J116" i="1"/>
  <c r="J121" i="1"/>
  <c r="J122" i="1"/>
  <c r="J123" i="1"/>
  <c r="J125" i="1"/>
  <c r="J126" i="1"/>
  <c r="J131" i="1"/>
  <c r="J133" i="1"/>
  <c r="J134" i="1"/>
  <c r="J135" i="1"/>
  <c r="J140" i="1"/>
  <c r="J142" i="1"/>
  <c r="J143" i="1"/>
  <c r="J144" i="1"/>
  <c r="J145" i="1"/>
  <c r="J148" i="1"/>
  <c r="J151" i="1"/>
  <c r="J152" i="1"/>
  <c r="J153" i="1"/>
  <c r="J154" i="1"/>
  <c r="J156" i="1"/>
  <c r="J160" i="1"/>
  <c r="J161" i="1"/>
  <c r="J162" i="1"/>
  <c r="J165" i="1"/>
  <c r="J166" i="1"/>
  <c r="J167" i="1"/>
  <c r="J172" i="1"/>
  <c r="J173" i="1"/>
  <c r="J175" i="1"/>
  <c r="J178" i="1"/>
  <c r="J179" i="1"/>
  <c r="J180" i="1"/>
  <c r="J182" i="1"/>
  <c r="G181" i="1"/>
  <c r="H181" i="1"/>
  <c r="I181" i="1"/>
  <c r="F181" i="1"/>
  <c r="G177" i="1"/>
  <c r="H177" i="1"/>
  <c r="H176" i="1" s="1"/>
  <c r="I177" i="1"/>
  <c r="I176" i="1" s="1"/>
  <c r="F177" i="1"/>
  <c r="G174" i="1"/>
  <c r="H174" i="1"/>
  <c r="I174" i="1"/>
  <c r="F174" i="1"/>
  <c r="G171" i="1"/>
  <c r="H171" i="1"/>
  <c r="I171" i="1"/>
  <c r="F171" i="1"/>
  <c r="G164" i="1"/>
  <c r="G163" i="1" s="1"/>
  <c r="H164" i="1"/>
  <c r="H163" i="1" s="1"/>
  <c r="I164" i="1"/>
  <c r="I163" i="1" s="1"/>
  <c r="F164" i="1"/>
  <c r="F163" i="1" s="1"/>
  <c r="G159" i="1"/>
  <c r="G158" i="1" s="1"/>
  <c r="H159" i="1"/>
  <c r="H158" i="1" s="1"/>
  <c r="I159" i="1"/>
  <c r="I158" i="1" s="1"/>
  <c r="F159" i="1"/>
  <c r="F158" i="1" s="1"/>
  <c r="G155" i="1"/>
  <c r="H155" i="1"/>
  <c r="I155" i="1"/>
  <c r="F155" i="1"/>
  <c r="G150" i="1"/>
  <c r="H150" i="1"/>
  <c r="I150" i="1"/>
  <c r="F150" i="1"/>
  <c r="G147" i="1"/>
  <c r="G146" i="1" s="1"/>
  <c r="H147" i="1"/>
  <c r="H146" i="1" s="1"/>
  <c r="I147" i="1"/>
  <c r="I146" i="1" s="1"/>
  <c r="F147" i="1"/>
  <c r="F146" i="1" s="1"/>
  <c r="G141" i="1"/>
  <c r="H141" i="1"/>
  <c r="I141" i="1"/>
  <c r="F141" i="1"/>
  <c r="G139" i="1"/>
  <c r="H139" i="1"/>
  <c r="I139" i="1"/>
  <c r="F139" i="1"/>
  <c r="G132" i="1"/>
  <c r="H132" i="1"/>
  <c r="I132" i="1"/>
  <c r="F132" i="1"/>
  <c r="G130" i="1"/>
  <c r="H130" i="1"/>
  <c r="I130" i="1"/>
  <c r="F130" i="1"/>
  <c r="G124" i="1"/>
  <c r="H124" i="1"/>
  <c r="I124" i="1"/>
  <c r="F124" i="1"/>
  <c r="G120" i="1"/>
  <c r="H120" i="1"/>
  <c r="I120" i="1"/>
  <c r="F120" i="1"/>
  <c r="G115" i="1"/>
  <c r="G114" i="1" s="1"/>
  <c r="H115" i="1"/>
  <c r="I115" i="1"/>
  <c r="I114" i="1" s="1"/>
  <c r="H114" i="1"/>
  <c r="F115" i="1"/>
  <c r="F114" i="1" s="1"/>
  <c r="G109" i="1"/>
  <c r="H109" i="1"/>
  <c r="I109" i="1"/>
  <c r="F109" i="1"/>
  <c r="G105" i="1"/>
  <c r="H105" i="1"/>
  <c r="I105" i="1"/>
  <c r="F105" i="1"/>
  <c r="G102" i="1"/>
  <c r="H102" i="1"/>
  <c r="I102" i="1"/>
  <c r="F102" i="1"/>
  <c r="G100" i="1"/>
  <c r="H100" i="1"/>
  <c r="I100" i="1"/>
  <c r="F100" i="1"/>
  <c r="G97" i="1"/>
  <c r="H97" i="1"/>
  <c r="I97" i="1"/>
  <c r="F97" i="1"/>
  <c r="G91" i="1"/>
  <c r="H91" i="1"/>
  <c r="H90" i="1" s="1"/>
  <c r="I91" i="1"/>
  <c r="I90" i="1" s="1"/>
  <c r="G90" i="1"/>
  <c r="F91" i="1"/>
  <c r="F90" i="1"/>
  <c r="G87" i="1"/>
  <c r="H87" i="1"/>
  <c r="I87" i="1"/>
  <c r="F87" i="1"/>
  <c r="G79" i="1"/>
  <c r="H79" i="1"/>
  <c r="I79" i="1"/>
  <c r="F79" i="1"/>
  <c r="G76" i="1"/>
  <c r="H76" i="1"/>
  <c r="I76" i="1"/>
  <c r="F76" i="1"/>
  <c r="G72" i="1"/>
  <c r="H72" i="1"/>
  <c r="I72" i="1"/>
  <c r="F72" i="1"/>
  <c r="G69" i="1"/>
  <c r="H69" i="1"/>
  <c r="I69" i="1"/>
  <c r="F69" i="1"/>
  <c r="G67" i="1"/>
  <c r="H67" i="1"/>
  <c r="I67" i="1"/>
  <c r="F67" i="1"/>
  <c r="G64" i="1"/>
  <c r="H64" i="1"/>
  <c r="I64" i="1"/>
  <c r="F64" i="1"/>
  <c r="I58" i="1"/>
  <c r="I57" i="1" s="1"/>
  <c r="G58" i="1"/>
  <c r="G57" i="1" s="1"/>
  <c r="H58" i="1"/>
  <c r="H57" i="1" s="1"/>
  <c r="F58" i="1"/>
  <c r="F57" i="1" s="1"/>
  <c r="G54" i="1"/>
  <c r="G53" i="1" s="1"/>
  <c r="H54" i="1"/>
  <c r="H53" i="1" s="1"/>
  <c r="I54" i="1"/>
  <c r="I53" i="1" s="1"/>
  <c r="F54" i="1"/>
  <c r="F53" i="1" s="1"/>
  <c r="G49" i="1"/>
  <c r="G48" i="1" s="1"/>
  <c r="H49" i="1"/>
  <c r="H48" i="1" s="1"/>
  <c r="I49" i="1"/>
  <c r="I48" i="1" s="1"/>
  <c r="F49" i="1"/>
  <c r="G40" i="1"/>
  <c r="H40" i="1"/>
  <c r="I40" i="1"/>
  <c r="F40" i="1"/>
  <c r="G38" i="1"/>
  <c r="H38" i="1"/>
  <c r="I38" i="1"/>
  <c r="F38" i="1"/>
  <c r="G29" i="1"/>
  <c r="H29" i="1"/>
  <c r="I29" i="1"/>
  <c r="F29" i="1"/>
  <c r="G23" i="1"/>
  <c r="H23" i="1"/>
  <c r="I23" i="1"/>
  <c r="F23" i="1"/>
  <c r="G18" i="1"/>
  <c r="H18" i="1"/>
  <c r="I18" i="1"/>
  <c r="F18" i="1"/>
  <c r="G14" i="1"/>
  <c r="H14" i="1"/>
  <c r="I14" i="1"/>
  <c r="G12" i="1"/>
  <c r="H12" i="1"/>
  <c r="I12" i="1"/>
  <c r="G9" i="1"/>
  <c r="H9" i="1"/>
  <c r="I9" i="1"/>
  <c r="F14" i="1"/>
  <c r="F12" i="1"/>
  <c r="F9" i="1"/>
  <c r="J69" i="1" l="1"/>
  <c r="J79" i="1"/>
  <c r="H8" i="1"/>
  <c r="F119" i="1"/>
  <c r="F118" i="1" s="1"/>
  <c r="F117" i="1" s="1"/>
  <c r="J174" i="1"/>
  <c r="G96" i="1"/>
  <c r="F138" i="1"/>
  <c r="J171" i="1"/>
  <c r="J132" i="1"/>
  <c r="J141" i="1"/>
  <c r="G149" i="1"/>
  <c r="J139" i="1"/>
  <c r="J9" i="1"/>
  <c r="J150" i="1"/>
  <c r="J102" i="1"/>
  <c r="F176" i="1"/>
  <c r="J57" i="1"/>
  <c r="F129" i="1"/>
  <c r="F128" i="1" s="1"/>
  <c r="F127" i="1" s="1"/>
  <c r="J130" i="1"/>
  <c r="J29" i="1"/>
  <c r="F63" i="1"/>
  <c r="J105" i="1"/>
  <c r="F170" i="1"/>
  <c r="F169" i="1" s="1"/>
  <c r="G63" i="1"/>
  <c r="J18" i="1"/>
  <c r="J67" i="1"/>
  <c r="J100" i="1"/>
  <c r="J181" i="1"/>
  <c r="J177" i="1"/>
  <c r="G104" i="1"/>
  <c r="J38" i="1"/>
  <c r="J90" i="1"/>
  <c r="J109" i="1"/>
  <c r="J158" i="1"/>
  <c r="G176" i="1"/>
  <c r="J155" i="1"/>
  <c r="J91" i="1"/>
  <c r="G119" i="1"/>
  <c r="G118" i="1" s="1"/>
  <c r="G117" i="1" s="1"/>
  <c r="J159" i="1"/>
  <c r="J14" i="1"/>
  <c r="J124" i="1"/>
  <c r="G129" i="1"/>
  <c r="G128" i="1" s="1"/>
  <c r="G127" i="1" s="1"/>
  <c r="G170" i="1"/>
  <c r="J163" i="1"/>
  <c r="J23" i="1"/>
  <c r="J164" i="1"/>
  <c r="G138" i="1"/>
  <c r="J40" i="1"/>
  <c r="J114" i="1"/>
  <c r="F48" i="1"/>
  <c r="J48" i="1" s="1"/>
  <c r="J49" i="1"/>
  <c r="J72" i="1"/>
  <c r="J87" i="1"/>
  <c r="J97" i="1"/>
  <c r="F96" i="1"/>
  <c r="F104" i="1"/>
  <c r="J53" i="1"/>
  <c r="J146" i="1"/>
  <c r="G169" i="1"/>
  <c r="G168" i="1" s="1"/>
  <c r="J58" i="1"/>
  <c r="F71" i="1"/>
  <c r="J115" i="1"/>
  <c r="J54" i="1"/>
  <c r="F8" i="1"/>
  <c r="J76" i="1"/>
  <c r="J64" i="1"/>
  <c r="F149" i="1"/>
  <c r="J147" i="1"/>
  <c r="F17" i="1"/>
  <c r="G8" i="1"/>
  <c r="J120" i="1"/>
  <c r="J12" i="1"/>
  <c r="H170" i="1"/>
  <c r="H169" i="1" s="1"/>
  <c r="H168" i="1" s="1"/>
  <c r="I170" i="1"/>
  <c r="I169" i="1" s="1"/>
  <c r="I168" i="1" s="1"/>
  <c r="G157" i="1"/>
  <c r="H157" i="1"/>
  <c r="I157" i="1"/>
  <c r="F157" i="1"/>
  <c r="I149" i="1"/>
  <c r="H149" i="1"/>
  <c r="I138" i="1"/>
  <c r="H138" i="1"/>
  <c r="H129" i="1"/>
  <c r="H128" i="1" s="1"/>
  <c r="H127" i="1" s="1"/>
  <c r="I129" i="1"/>
  <c r="I128" i="1" s="1"/>
  <c r="I127" i="1" s="1"/>
  <c r="H119" i="1"/>
  <c r="I119" i="1"/>
  <c r="I118" i="1" s="1"/>
  <c r="I117" i="1" s="1"/>
  <c r="I104" i="1"/>
  <c r="H104" i="1"/>
  <c r="G95" i="1"/>
  <c r="G94" i="1" s="1"/>
  <c r="H96" i="1"/>
  <c r="I96" i="1"/>
  <c r="H71" i="1"/>
  <c r="G71" i="1"/>
  <c r="I71" i="1"/>
  <c r="I63" i="1"/>
  <c r="H63" i="1"/>
  <c r="G17" i="1"/>
  <c r="H17" i="1"/>
  <c r="H7" i="1" s="1"/>
  <c r="H6" i="1" s="1"/>
  <c r="I17" i="1"/>
  <c r="I8" i="1"/>
  <c r="J176" i="1" l="1"/>
  <c r="F62" i="1"/>
  <c r="F95" i="1"/>
  <c r="G137" i="1"/>
  <c r="G136" i="1" s="1"/>
  <c r="H62" i="1"/>
  <c r="H61" i="1" s="1"/>
  <c r="J149" i="1"/>
  <c r="J138" i="1"/>
  <c r="G62" i="1"/>
  <c r="G61" i="1" s="1"/>
  <c r="I137" i="1"/>
  <c r="I136" i="1" s="1"/>
  <c r="F7" i="1"/>
  <c r="F6" i="1" s="1"/>
  <c r="F94" i="1"/>
  <c r="F136" i="1"/>
  <c r="J128" i="1"/>
  <c r="J63" i="1"/>
  <c r="J127" i="1"/>
  <c r="J129" i="1"/>
  <c r="H95" i="1"/>
  <c r="H94" i="1" s="1"/>
  <c r="J8" i="1"/>
  <c r="J71" i="1"/>
  <c r="J157" i="1"/>
  <c r="G7" i="1"/>
  <c r="G6" i="1" s="1"/>
  <c r="J17" i="1"/>
  <c r="F61" i="1"/>
  <c r="H118" i="1"/>
  <c r="J119" i="1"/>
  <c r="J170" i="1"/>
  <c r="J104" i="1"/>
  <c r="J96" i="1"/>
  <c r="F168" i="1"/>
  <c r="J168" i="1" s="1"/>
  <c r="J169" i="1"/>
  <c r="H137" i="1"/>
  <c r="H136" i="1" s="1"/>
  <c r="I95" i="1"/>
  <c r="I94" i="1" s="1"/>
  <c r="I62" i="1"/>
  <c r="I61" i="1" s="1"/>
  <c r="I7" i="1"/>
  <c r="I6" i="1" s="1"/>
  <c r="G5" i="1" l="1"/>
  <c r="J62" i="1"/>
  <c r="J137" i="1"/>
  <c r="J7" i="1"/>
  <c r="J61" i="1"/>
  <c r="J6" i="1"/>
  <c r="F5" i="1"/>
  <c r="J95" i="1"/>
  <c r="H117" i="1"/>
  <c r="J117" i="1" s="1"/>
  <c r="J118" i="1"/>
  <c r="J94" i="1"/>
  <c r="I5" i="1"/>
  <c r="H5" i="1" l="1"/>
</calcChain>
</file>

<file path=xl/sharedStrings.xml><?xml version="1.0" encoding="utf-8"?>
<sst xmlns="http://schemas.openxmlformats.org/spreadsheetml/2006/main" count="586" uniqueCount="170">
  <si>
    <t/>
  </si>
  <si>
    <t>Izvorni plan 
2022.
(IP G)</t>
  </si>
  <si>
    <t>Tekući plan 
2022.
(TP G)</t>
  </si>
  <si>
    <t>Izvršenje
2022.
(PLG G)</t>
  </si>
  <si>
    <t>Razdjel (O1) - atribut podprograma (P3)</t>
  </si>
  <si>
    <t>HRK</t>
  </si>
  <si>
    <t>31</t>
  </si>
  <si>
    <t>Vlastiti prihodi</t>
  </si>
  <si>
    <t>32</t>
  </si>
  <si>
    <t>Materijalni rashodi</t>
  </si>
  <si>
    <t>321</t>
  </si>
  <si>
    <t>Naknade troškova zaposlenima</t>
  </si>
  <si>
    <t>3211</t>
  </si>
  <si>
    <t>Službena putovanja</t>
  </si>
  <si>
    <t>3213</t>
  </si>
  <si>
    <t>Stručno usavršavanje zaposlenika</t>
  </si>
  <si>
    <t>322</t>
  </si>
  <si>
    <t>Rashodi za materijal i energiju</t>
  </si>
  <si>
    <t>3222</t>
  </si>
  <si>
    <t>Materijal i sirovine</t>
  </si>
  <si>
    <t>323</t>
  </si>
  <si>
    <t>Rashodi za usluge</t>
  </si>
  <si>
    <t>3238</t>
  </si>
  <si>
    <t>Računalne usluge</t>
  </si>
  <si>
    <t>41</t>
  </si>
  <si>
    <t>Rashodi za nabavu neproizvedene dugotrajne imovine</t>
  </si>
  <si>
    <t>412</t>
  </si>
  <si>
    <t>Nematerijalna imovina</t>
  </si>
  <si>
    <t>3232</t>
  </si>
  <si>
    <t>Usluge tekućeg i investicijskog održavanja</t>
  </si>
  <si>
    <t>3237</t>
  </si>
  <si>
    <t>Intelektualne i osobne usluge</t>
  </si>
  <si>
    <t>51</t>
  </si>
  <si>
    <t>Pomoći EU</t>
  </si>
  <si>
    <t>Rashodi za zaposlene</t>
  </si>
  <si>
    <t>311</t>
  </si>
  <si>
    <t>Plaće (Bruto)</t>
  </si>
  <si>
    <t>3111</t>
  </si>
  <si>
    <t>Plaće za redovan rad</t>
  </si>
  <si>
    <t>313</t>
  </si>
  <si>
    <t>Doprinosi na plaće</t>
  </si>
  <si>
    <t>3132</t>
  </si>
  <si>
    <t>Doprinosi za obvezno zdravstveno osiguranje</t>
  </si>
  <si>
    <t>3221</t>
  </si>
  <si>
    <t>Uredski materijal i ostali materijalni rashodi</t>
  </si>
  <si>
    <t>3236</t>
  </si>
  <si>
    <t>Zdravstvene i veterinarske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</si>
  <si>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</si>
  <si>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</si>
  <si>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</si>
  <si>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</si>
  <si>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</si>
  <si>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</si>
  <si>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3293</t>
  </si>
  <si>
    <t>Reprezentacija</t>
  </si>
  <si>
    <t>3299</t>
  </si>
  <si>
    <t>564</t>
  </si>
  <si>
    <t>Ribarski fondovi (EMFF i EFF)</t>
  </si>
  <si>
    <t>3214</t>
  </si>
  <si>
    <t>Ostale naknade troškova zaposlenima</t>
  </si>
  <si>
    <t>324</t>
  </si>
  <si>
    <t>Naknade troškova osobama izvan radnog odnosa</t>
  </si>
  <si>
    <t>3241</t>
  </si>
  <si>
    <t>3292</t>
  </si>
  <si>
    <t>Premije osiguranja</t>
  </si>
  <si>
    <t>38</t>
  </si>
  <si>
    <t>Ostali rashodi</t>
  </si>
  <si>
    <t>383</t>
  </si>
  <si>
    <t>Kazne, penali i naknade štete</t>
  </si>
  <si>
    <t>42</t>
  </si>
  <si>
    <t>Rashodi za nabavu proizvedene dugotrajne imovine</t>
  </si>
  <si>
    <t>426</t>
  </si>
  <si>
    <t>Nematerijalna proizvedena imovina</t>
  </si>
  <si>
    <t>4262</t>
  </si>
  <si>
    <t>Ulaganja u računalne programe</t>
  </si>
  <si>
    <t>3113</t>
  </si>
  <si>
    <t>Plaće za prekovremeni rad</t>
  </si>
  <si>
    <t>3225</t>
  </si>
  <si>
    <t>Sitni inventar i auto gume</t>
  </si>
  <si>
    <t>3227</t>
  </si>
  <si>
    <t>Službena, radna i zaštitna odjeća i obuća</t>
  </si>
  <si>
    <t>3233</t>
  </si>
  <si>
    <t>Usluge promidžbe i informiranja</t>
  </si>
  <si>
    <t>3235</t>
  </si>
  <si>
    <t>Zakupnine i najamnine</t>
  </si>
  <si>
    <t>422</t>
  </si>
  <si>
    <t>Postrojenja i oprema</t>
  </si>
  <si>
    <t>4221</t>
  </si>
  <si>
    <t>Uredska oprema i namještaj</t>
  </si>
  <si>
    <t>4222</t>
  </si>
  <si>
    <t>Komunikacijska oprema</t>
  </si>
  <si>
    <t>565</t>
  </si>
  <si>
    <t>Europski poljoprivredni fond za ruralni</t>
  </si>
  <si>
    <t>3295</t>
  </si>
  <si>
    <t>Pristojbe i naknade</t>
  </si>
  <si>
    <t>312</t>
  </si>
  <si>
    <t>Ostali rashodi za zaposlene</t>
  </si>
  <si>
    <t>3121</t>
  </si>
  <si>
    <t>4123</t>
  </si>
  <si>
    <t>Licence</t>
  </si>
  <si>
    <t>3223</t>
  </si>
  <si>
    <t>Energija</t>
  </si>
  <si>
    <t>3231</t>
  </si>
  <si>
    <t>Usluge telefona, pošte i prijevoza</t>
  </si>
  <si>
    <t>3234</t>
  </si>
  <si>
    <t>Komunalne usluge</t>
  </si>
  <si>
    <t>4225</t>
  </si>
  <si>
    <t>Instrumenti, uređaji i strojevi</t>
  </si>
  <si>
    <t>3212</t>
  </si>
  <si>
    <t>Naknade za prijevoz, za rad na terenu i odvojeni život</t>
  </si>
  <si>
    <t>06030</t>
  </si>
  <si>
    <t>Agencija za plaćanja u poljoprivredi, ribarstvu i ruralnom razvoju</t>
  </si>
  <si>
    <t>A841001</t>
  </si>
  <si>
    <t>ADMINISTRACIJA I UPRAVLJANJE AGENCIJE ZA PLAĆANJA U POLJOPRIVREDI, RIBARSTVU I RURALNOM RAZVOJU</t>
  </si>
  <si>
    <t>A841005</t>
  </si>
  <si>
    <t>TEHNIČKA POMOĆ - PROGRAM RURALNOG RAZVOJA</t>
  </si>
  <si>
    <t>4223</t>
  </si>
  <si>
    <t>Oprema za održavanje i zaštitu</t>
  </si>
  <si>
    <t>A841006</t>
  </si>
  <si>
    <t>TEHNIČKA POMOĆ - OPERATIVNI PROGRAM ZA POMORSTVO I RIBARSTVO</t>
  </si>
  <si>
    <t>K841002</t>
  </si>
  <si>
    <t>INFORMATIZACIJA</t>
  </si>
  <si>
    <t>T841008</t>
  </si>
  <si>
    <t>HRVATSKI ZEMLJIŠNI INFORMACIJSKI SUSTAV - CROLIS</t>
  </si>
  <si>
    <t>52</t>
  </si>
  <si>
    <t>Ostale pomoći</t>
  </si>
  <si>
    <t>3224</t>
  </si>
  <si>
    <t>Materijal i dijelovi za tekuće i investicijsko održavanje</t>
  </si>
  <si>
    <t>3294</t>
  </si>
  <si>
    <t>Članarine i norme</t>
  </si>
  <si>
    <t>34</t>
  </si>
  <si>
    <t>Financijski rashodi</t>
  </si>
  <si>
    <t>343</t>
  </si>
  <si>
    <t>Ostali financijski rashodi</t>
  </si>
  <si>
    <t>3433</t>
  </si>
  <si>
    <t>Zatezne kamate</t>
  </si>
  <si>
    <t>3296</t>
  </si>
  <si>
    <t>Troškovi sudskih postupaka</t>
  </si>
  <si>
    <t>3431</t>
  </si>
  <si>
    <t>Bankarske usluge i usluge platnog prometa</t>
  </si>
  <si>
    <t>11</t>
  </si>
  <si>
    <t>Opći prihodi i primici</t>
  </si>
  <si>
    <t>3133</t>
  </si>
  <si>
    <t>Doprinosi za obvezno osiguranje u slučaju nezaposlenosti</t>
  </si>
  <si>
    <t>12</t>
  </si>
  <si>
    <t>Sredstva učešća za pomoći</t>
  </si>
  <si>
    <t>3434</t>
  </si>
  <si>
    <t>Ostali nespomenuti financijski rashodi</t>
  </si>
  <si>
    <t>3833</t>
  </si>
  <si>
    <t>Naknade šteta zaposlenicima</t>
  </si>
  <si>
    <t>3835</t>
  </si>
  <si>
    <t>Ostale kazne</t>
  </si>
  <si>
    <t>A841007</t>
  </si>
  <si>
    <t>ORGANIZICIJA MEĐUNARODNIH DOGAĐANJA</t>
  </si>
  <si>
    <t>K650068</t>
  </si>
  <si>
    <t>USPOSTAVA INTEGRIRANOG ADMINISTRATIVNOG  KONTROLNOG SUSTAVA - LPIS</t>
  </si>
  <si>
    <t>"PRERASPODJELA" unutar odobrenih sredstava</t>
  </si>
  <si>
    <t xml:space="preserve">SMANJENJE </t>
  </si>
  <si>
    <t>POVEĆANJE</t>
  </si>
  <si>
    <t>UŠTEDE</t>
  </si>
  <si>
    <t>NEDOSTATNA SREDSTVA</t>
  </si>
  <si>
    <t>NOVI PLAN 2022.</t>
  </si>
  <si>
    <t>1.</t>
  </si>
  <si>
    <t>2.</t>
  </si>
  <si>
    <t>3.</t>
  </si>
  <si>
    <t>4.</t>
  </si>
  <si>
    <t>5.</t>
  </si>
  <si>
    <t>6.</t>
  </si>
  <si>
    <t>7. =1-3+4-5+6</t>
  </si>
  <si>
    <t>SMANJENJE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</si>
</sst>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- &quot;@"/>
  </numFmts>
  <fonts count="16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b/>
      <sz val="8"/>
      <name val="Arial"/>
      <family val="2"/>
      <charset val="238"/>
    </font>
  </fonts>
  <fills count="49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65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 justifyLastLine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 justifyLastLine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 justifyLastLine="1"/>
    </xf>
    <xf numFmtId="4" fontId="2" fillId="3" borderId="3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 justifyLastLine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 justifyLastLine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 justifyLastLine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4" fillId="0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2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 justifyLastLine="1"/>
    </xf>
    <xf numFmtId="0" fontId="4" fillId="3" borderId="2" applyNumberFormat="0" applyProtection="0">
      <alignment horizontal="left" vertical="top" indent="1"/>
    </xf>
    <xf numFmtId="4" fontId="7" fillId="43" borderId="3" applyNumberFormat="0" applyProtection="0">
      <alignment horizontal="left" vertical="center" indent="1" justifyLastLine="1"/>
    </xf>
    <xf numFmtId="0" fontId="14" fillId="0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</cellStyleXfs>
  <cellXfs count="45">
    <xf numFmtId="0" fontId="0" fillId="0" borderId="0" xfId="0"/>
    <xf numFmtId="4" fontId="15" fillId="44" borderId="1" xfId="23" applyNumberFormat="1" applyFont="1" applyFill="1">
      <alignment vertical="center"/>
    </xf>
    <xf numFmtId="3" fontId="15" fillId="44" borderId="1" xfId="23" applyNumberFormat="1" applyFont="1" applyFill="1">
      <alignment vertical="center"/>
    </xf>
    <xf numFmtId="0" fontId="15" fillId="44" borderId="1" xfId="45" quotePrefix="1" applyFont="1" applyFill="1">
      <alignment horizontal="left" vertical="center" indent="1" justifyLastLine="1"/>
    </xf>
    <xf numFmtId="164" fontId="15" fillId="44" borderId="1" xfId="45" quotePrefix="1" applyNumberFormat="1" applyFont="1" applyFill="1" applyAlignment="1">
      <alignment horizontal="left" vertical="center" indent="3" justifyLastLine="1"/>
    </xf>
    <xf numFmtId="0" fontId="2" fillId="3" borderId="11" xfId="40" quotePrefix="1" applyNumberFormat="1" applyBorder="1" applyAlignment="1">
      <alignment horizontal="center" vertical="center"/>
    </xf>
    <xf numFmtId="0" fontId="2" fillId="3" borderId="11" xfId="40" quotePrefix="1" applyNumberFormat="1" applyBorder="1">
      <alignment horizontal="right" vertical="center"/>
    </xf>
    <xf numFmtId="0" fontId="2" fillId="30" borderId="7" xfId="27" quotePrefix="1" applyNumberFormat="1" applyBorder="1">
      <alignment horizontal="left" vertical="center" indent="1" justifyLastLine="1"/>
    </xf>
    <xf numFmtId="0" fontId="2" fillId="30" borderId="1" xfId="27" quotePrefix="1" applyNumberFormat="1">
      <alignment horizontal="left" vertical="center" indent="1" justifyLastLine="1"/>
    </xf>
    <xf numFmtId="0" fontId="2" fillId="3" borderId="1" xfId="40" quotePrefix="1" applyNumberFormat="1">
      <alignment horizontal="right" vertical="center"/>
    </xf>
    <xf numFmtId="4" fontId="2" fillId="28" borderId="1" xfId="23" applyNumberFormat="1">
      <alignment vertical="center"/>
    </xf>
    <xf numFmtId="4" fontId="2" fillId="0" borderId="1" xfId="57" applyNumberFormat="1">
      <alignment horizontal="right" vertical="center"/>
    </xf>
    <xf numFmtId="0" fontId="2" fillId="30" borderId="1" xfId="59" quotePrefix="1" applyNumberFormat="1" applyAlignment="1">
      <alignment horizontal="left" vertical="center" wrapText="1" indent="1" justifyLastLine="1"/>
    </xf>
    <xf numFmtId="3" fontId="2" fillId="0" borderId="1" xfId="57" applyNumberFormat="1">
      <alignment horizontal="right" vertical="center"/>
    </xf>
    <xf numFmtId="3" fontId="2" fillId="28" borderId="1" xfId="23" applyNumberFormat="1">
      <alignment vertical="center"/>
    </xf>
    <xf numFmtId="0" fontId="2" fillId="5" borderId="1" xfId="49" quotePrefix="1">
      <alignment horizontal="left" vertical="center" indent="1" justifyLastLine="1"/>
    </xf>
    <xf numFmtId="0" fontId="2" fillId="5" borderId="1" xfId="49" quotePrefix="1" applyAlignment="1">
      <alignment horizontal="left" vertical="center" indent="8" justifyLastLine="1"/>
    </xf>
    <xf numFmtId="164" fontId="2" fillId="5" borderId="1" xfId="49" quotePrefix="1" applyNumberFormat="1" applyAlignment="1">
      <alignment horizontal="left" vertical="center" indent="7" justifyLastLine="1"/>
    </xf>
    <xf numFmtId="164" fontId="15" fillId="45" borderId="1" xfId="49" quotePrefix="1" applyNumberFormat="1" applyFont="1" applyFill="1" applyAlignment="1">
      <alignment horizontal="left" vertical="center" indent="5" justifyLastLine="1"/>
    </xf>
    <xf numFmtId="0" fontId="15" fillId="45" borderId="1" xfId="49" quotePrefix="1" applyFont="1" applyFill="1">
      <alignment horizontal="left" vertical="center" indent="1" justifyLastLine="1"/>
    </xf>
    <xf numFmtId="3" fontId="15" fillId="45" borderId="1" xfId="23" applyNumberFormat="1" applyFont="1" applyFill="1">
      <alignment vertical="center"/>
    </xf>
    <xf numFmtId="4" fontId="15" fillId="45" borderId="1" xfId="23" applyNumberFormat="1" applyFont="1" applyFill="1">
      <alignment vertical="center"/>
    </xf>
    <xf numFmtId="3" fontId="2" fillId="30" borderId="8" xfId="59" quotePrefix="1" applyNumberFormat="1" applyBorder="1" applyAlignment="1">
      <alignment horizontal="left" vertical="center" wrapText="1" indent="1" justifyLastLine="1"/>
    </xf>
    <xf numFmtId="3" fontId="2" fillId="30" borderId="1" xfId="59" quotePrefix="1" applyNumberFormat="1" applyAlignment="1">
      <alignment horizontal="left" vertical="center" wrapText="1" indent="1" justifyLastLine="1"/>
    </xf>
    <xf numFmtId="3" fontId="2" fillId="3" borderId="11" xfId="40" quotePrefix="1" applyNumberFormat="1" applyBorder="1">
      <alignment horizontal="right" vertical="center"/>
    </xf>
    <xf numFmtId="3" fontId="2" fillId="3" borderId="11" xfId="40" quotePrefix="1" applyNumberFormat="1" applyBorder="1" applyAlignment="1">
      <alignment horizontal="center" vertical="center"/>
    </xf>
    <xf numFmtId="3" fontId="0" fillId="0" borderId="0" xfId="0" applyNumberFormat="1"/>
    <xf numFmtId="164" fontId="2" fillId="46" borderId="1" xfId="49" quotePrefix="1" applyNumberFormat="1" applyFill="1" applyAlignment="1">
      <alignment horizontal="left" vertical="center" indent="5" justifyLastLine="1"/>
    </xf>
    <xf numFmtId="0" fontId="2" fillId="46" borderId="1" xfId="49" quotePrefix="1" applyFill="1">
      <alignment horizontal="left" vertical="center" indent="1" justifyLastLine="1"/>
    </xf>
    <xf numFmtId="3" fontId="2" fillId="46" borderId="1" xfId="23" applyNumberFormat="1" applyFill="1">
      <alignment vertical="center"/>
    </xf>
    <xf numFmtId="4" fontId="2" fillId="46" borderId="1" xfId="23" applyNumberFormat="1" applyFill="1">
      <alignment vertical="center"/>
    </xf>
    <xf numFmtId="3" fontId="2" fillId="3" borderId="1" xfId="40" quotePrefix="1" applyNumberFormat="1">
      <alignment horizontal="right" vertical="center"/>
    </xf>
    <xf numFmtId="164" fontId="15" fillId="47" borderId="1" xfId="47" quotePrefix="1" applyNumberFormat="1" applyFont="1" applyFill="1" applyAlignment="1">
      <alignment horizontal="left" vertical="center" indent="4" justifyLastLine="1"/>
    </xf>
    <xf numFmtId="0" fontId="15" fillId="47" borderId="1" xfId="47" quotePrefix="1" applyFont="1" applyFill="1">
      <alignment horizontal="left" vertical="center" indent="1" justifyLastLine="1"/>
    </xf>
    <xf numFmtId="3" fontId="15" fillId="47" borderId="1" xfId="23" applyNumberFormat="1" applyFont="1" applyFill="1">
      <alignment vertical="center"/>
    </xf>
    <xf numFmtId="4" fontId="15" fillId="47" borderId="1" xfId="23" applyNumberFormat="1" applyFont="1" applyFill="1">
      <alignment vertical="center"/>
    </xf>
    <xf numFmtId="164" fontId="2" fillId="48" borderId="1" xfId="49" quotePrefix="1" applyNumberFormat="1" applyFill="1" applyAlignment="1">
      <alignment horizontal="left" vertical="center" indent="6" justifyLastLine="1"/>
    </xf>
    <xf numFmtId="0" fontId="2" fillId="48" borderId="1" xfId="49" quotePrefix="1" applyFill="1">
      <alignment horizontal="left" vertical="center" indent="1" justifyLastLine="1"/>
    </xf>
    <xf numFmtId="3" fontId="2" fillId="48" borderId="1" xfId="23" applyNumberFormat="1" applyFill="1">
      <alignment vertical="center"/>
    </xf>
    <xf numFmtId="4" fontId="2" fillId="48" borderId="1" xfId="23" applyNumberFormat="1" applyFill="1">
      <alignment vertical="center"/>
    </xf>
    <xf numFmtId="0" fontId="15" fillId="44" borderId="1" xfId="45" quotePrefix="1" applyFont="1" applyFill="1" applyAlignment="1">
      <alignment horizontal="left" vertical="center" wrapText="1" indent="1"/>
    </xf>
    <xf numFmtId="3" fontId="2" fillId="30" borderId="9" xfId="59" quotePrefix="1" applyNumberFormat="1" applyBorder="1" applyAlignment="1">
      <alignment horizontal="center" vertical="center" wrapText="1" justifyLastLine="1"/>
    </xf>
    <xf numFmtId="3" fontId="2" fillId="30" borderId="10" xfId="59" quotePrefix="1" applyNumberFormat="1" applyBorder="1" applyAlignment="1">
      <alignment horizontal="center" vertical="center" wrapText="1" justifyLastLine="1"/>
    </xf>
    <xf numFmtId="3" fontId="2" fillId="30" borderId="8" xfId="59" quotePrefix="1" applyNumberFormat="1" applyBorder="1" applyAlignment="1">
      <alignment horizontal="center" vertical="center" wrapText="1" justifyLastLine="1"/>
    </xf>
    <xf numFmtId="0" fontId="2" fillId="30" borderId="9" xfId="59" quotePrefix="1" applyNumberFormat="1" applyBorder="1" applyAlignment="1">
      <alignment horizontal="center" vertical="center" wrapText="1" justifyLastLine="1"/>
    </xf>
  </cellXfs>
  <cellStyles count="65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Emphasis 1" xfId="20" xr:uid="{00000000-0005-0000-0000-000012000000}"/>
    <cellStyle name="Emphasis 2" xfId="21" xr:uid="{00000000-0005-0000-0000-000013000000}"/>
    <cellStyle name="Emphasis 3" xfId="22" xr:uid="{00000000-0005-0000-0000-000014000000}"/>
    <cellStyle name="Normal" xfId="0" builtinId="0"/>
    <cellStyle name="Normalno 2" xfId="1" xr:uid="{00000000-0005-0000-0000-000016000000}"/>
    <cellStyle name="SAPBEXaggData" xfId="23" xr:uid="{00000000-0005-0000-0000-000017000000}"/>
    <cellStyle name="SAPBEXaggDataEmph" xfId="24" xr:uid="{00000000-0005-0000-0000-000018000000}"/>
    <cellStyle name="SAPBEXaggItem" xfId="25" xr:uid="{00000000-0005-0000-0000-000019000000}"/>
    <cellStyle name="SAPBEXaggItemX" xfId="26" xr:uid="{00000000-0005-0000-0000-00001A000000}"/>
    <cellStyle name="SAPBEXchaText" xfId="27" xr:uid="{00000000-0005-0000-0000-00001B000000}"/>
    <cellStyle name="SAPBEXexcBad7" xfId="28" xr:uid="{00000000-0005-0000-0000-00001C000000}"/>
    <cellStyle name="SAPBEXexcBad8" xfId="29" xr:uid="{00000000-0005-0000-0000-00001D000000}"/>
    <cellStyle name="SAPBEXexcBad9" xfId="30" xr:uid="{00000000-0005-0000-0000-00001E000000}"/>
    <cellStyle name="SAPBEXexcCritical4" xfId="31" xr:uid="{00000000-0005-0000-0000-00001F000000}"/>
    <cellStyle name="SAPBEXexcCritical5" xfId="32" xr:uid="{00000000-0005-0000-0000-000020000000}"/>
    <cellStyle name="SAPBEXexcCritical6" xfId="33" xr:uid="{00000000-0005-0000-0000-000021000000}"/>
    <cellStyle name="SAPBEXexcGood1" xfId="34" xr:uid="{00000000-0005-0000-0000-000022000000}"/>
    <cellStyle name="SAPBEXexcGood2" xfId="35" xr:uid="{00000000-0005-0000-0000-000023000000}"/>
    <cellStyle name="SAPBEXexcGood3" xfId="36" xr:uid="{00000000-0005-0000-0000-000024000000}"/>
    <cellStyle name="SAPBEXfilterDrill" xfId="37" xr:uid="{00000000-0005-0000-0000-000025000000}"/>
    <cellStyle name="SAPBEXfilterItem" xfId="38" xr:uid="{00000000-0005-0000-0000-000026000000}"/>
    <cellStyle name="SAPBEXfilterText" xfId="39" xr:uid="{00000000-0005-0000-0000-000027000000}"/>
    <cellStyle name="SAPBEXformats" xfId="40" xr:uid="{00000000-0005-0000-0000-000028000000}"/>
    <cellStyle name="SAPBEXheaderItem" xfId="41" xr:uid="{00000000-0005-0000-0000-000029000000}"/>
    <cellStyle name="SAPBEXheaderText" xfId="42" xr:uid="{00000000-0005-0000-0000-00002A000000}"/>
    <cellStyle name="SAPBEXHLevel0" xfId="43" xr:uid="{00000000-0005-0000-0000-00002B000000}"/>
    <cellStyle name="SAPBEXHLevel0X" xfId="44" xr:uid="{00000000-0005-0000-0000-00002C000000}"/>
    <cellStyle name="SAPBEXHLevel1" xfId="45" xr:uid="{00000000-0005-0000-0000-00002D000000}"/>
    <cellStyle name="SAPBEXHLevel1X" xfId="46" xr:uid="{00000000-0005-0000-0000-00002E000000}"/>
    <cellStyle name="SAPBEXHLevel2" xfId="47" xr:uid="{00000000-0005-0000-0000-00002F000000}"/>
    <cellStyle name="SAPBEXHLevel2X" xfId="48" xr:uid="{00000000-0005-0000-0000-000030000000}"/>
    <cellStyle name="SAPBEXHLevel3" xfId="49" xr:uid="{00000000-0005-0000-0000-000031000000}"/>
    <cellStyle name="SAPBEXHLevel3X" xfId="50" xr:uid="{00000000-0005-0000-0000-000032000000}"/>
    <cellStyle name="SAPBEXinputData" xfId="51" xr:uid="{00000000-0005-0000-0000-000033000000}"/>
    <cellStyle name="SAPBEXItemHeader" xfId="52" xr:uid="{00000000-0005-0000-0000-000034000000}"/>
    <cellStyle name="SAPBEXresData" xfId="53" xr:uid="{00000000-0005-0000-0000-000035000000}"/>
    <cellStyle name="SAPBEXresDataEmph" xfId="54" xr:uid="{00000000-0005-0000-0000-000036000000}"/>
    <cellStyle name="SAPBEXresItem" xfId="55" xr:uid="{00000000-0005-0000-0000-000037000000}"/>
    <cellStyle name="SAPBEXresItemX" xfId="56" xr:uid="{00000000-0005-0000-0000-000038000000}"/>
    <cellStyle name="SAPBEXstdData" xfId="57" xr:uid="{00000000-0005-0000-0000-000039000000}"/>
    <cellStyle name="SAPBEXstdDataEmph" xfId="58" xr:uid="{00000000-0005-0000-0000-00003A000000}"/>
    <cellStyle name="SAPBEXstdItem" xfId="59" xr:uid="{00000000-0005-0000-0000-00003B000000}"/>
    <cellStyle name="SAPBEXstdItemX" xfId="60" xr:uid="{00000000-0005-0000-0000-00003C000000}"/>
    <cellStyle name="SAPBEXtitle" xfId="61" xr:uid="{00000000-0005-0000-0000-00003D000000}"/>
    <cellStyle name="SAPBEXunassignedItem" xfId="62" xr:uid="{00000000-0005-0000-0000-00003E000000}"/>
    <cellStyle name="SAPBEXundefined" xfId="63" xr:uid="{00000000-0005-0000-0000-00003F000000}"/>
    <cellStyle name="Sheet Title" xfId="64" xr:uid="{00000000-0005-0000-0000-00004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workbookViewId="0">
      <selection activeCell="L139" sqref="L139:L142"/>
    </sheetView>
  </sheetViews>
  <sheetFormatPr defaultRowHeight="15"/>
  <cols>
    <col min="1" max="1" width="24" customWidth="1"/>
    <col min="2" max="2" width="31.5703125" customWidth="1"/>
    <col min="3" max="3" width="13.7109375" hidden="1" customWidth="1"/>
    <col min="4" max="4" width="14.140625" customWidth="1"/>
    <col min="5" max="5" width="14.5703125" customWidth="1"/>
    <col min="6" max="10" width="14.5703125" style="26" customWidth="1"/>
    <col min="12" max="12" width="11.140625" bestFit="1" customWidth="1"/>
    <col min="13" max="13" width="10" bestFit="1" customWidth="1"/>
  </cols>
  <sheetData>
    <row r="1" spans="1:12" ht="39" customHeight="1">
      <c r="C1" s="44" t="s">
        <v>1</v>
      </c>
      <c r="D1" s="44" t="s">
        <v>2</v>
      </c>
      <c r="E1" s="44" t="s">
        <v>3</v>
      </c>
      <c r="F1" s="42" t="s">
        <v>156</v>
      </c>
      <c r="G1" s="43"/>
      <c r="H1" s="41" t="s">
        <v>159</v>
      </c>
      <c r="I1" s="41" t="s">
        <v>160</v>
      </c>
      <c r="J1" s="41" t="s">
        <v>161</v>
      </c>
    </row>
    <row r="2" spans="1:12">
      <c r="A2" s="8" t="s">
        <v>0</v>
      </c>
      <c r="B2" s="7" t="s">
        <v>0</v>
      </c>
      <c r="C2" s="44"/>
      <c r="D2" s="44"/>
      <c r="E2" s="44"/>
      <c r="F2" s="22" t="s">
        <v>157</v>
      </c>
      <c r="G2" s="23" t="s">
        <v>158</v>
      </c>
      <c r="H2" s="41"/>
      <c r="I2" s="41"/>
      <c r="J2" s="41"/>
    </row>
    <row r="3" spans="1:12">
      <c r="A3" s="8" t="s">
        <v>4</v>
      </c>
      <c r="B3" s="8" t="s">
        <v>0</v>
      </c>
      <c r="C3" s="6" t="s">
        <v>5</v>
      </c>
      <c r="D3" s="6" t="s">
        <v>5</v>
      </c>
      <c r="E3" s="6" t="s">
        <v>5</v>
      </c>
      <c r="F3" s="24" t="s">
        <v>5</v>
      </c>
      <c r="G3" s="24" t="s">
        <v>5</v>
      </c>
      <c r="H3" s="24" t="s">
        <v>5</v>
      </c>
      <c r="I3" s="24" t="s">
        <v>5</v>
      </c>
      <c r="J3" s="24" t="s">
        <v>5</v>
      </c>
    </row>
    <row r="4" spans="1:12">
      <c r="A4" s="8"/>
      <c r="B4" s="8"/>
      <c r="C4" s="6"/>
      <c r="D4" s="5" t="s">
        <v>162</v>
      </c>
      <c r="E4" s="5" t="s">
        <v>163</v>
      </c>
      <c r="F4" s="25" t="s">
        <v>164</v>
      </c>
      <c r="G4" s="25" t="s">
        <v>165</v>
      </c>
      <c r="H4" s="25" t="s">
        <v>166</v>
      </c>
      <c r="I4" s="25" t="s">
        <v>167</v>
      </c>
      <c r="J4" s="25" t="s">
        <v>168</v>
      </c>
      <c r="L4" s="26"/>
    </row>
    <row r="5" spans="1:12" ht="22.5">
      <c r="A5" s="4" t="s">
        <v>110</v>
      </c>
      <c r="B5" s="40" t="s">
        <v>111</v>
      </c>
      <c r="C5" s="14">
        <v>165367545</v>
      </c>
      <c r="D5" s="2">
        <v>165367545</v>
      </c>
      <c r="E5" s="1">
        <v>80824897.25</v>
      </c>
      <c r="F5" s="2">
        <f>F6+F61+F94+F117+F127+F136+F168</f>
        <v>11901500</v>
      </c>
      <c r="G5" s="2">
        <f t="shared" ref="G5:I5" si="0">G6+G61+G94+G117+G127+G136+G168</f>
        <v>3450000</v>
      </c>
      <c r="H5" s="2">
        <f t="shared" si="0"/>
        <v>0</v>
      </c>
      <c r="I5" s="2">
        <f t="shared" si="0"/>
        <v>0</v>
      </c>
      <c r="J5" s="2">
        <f>J6+J61+J94+J117+J127+J136+J168</f>
        <v>156271045</v>
      </c>
      <c r="L5" s="26"/>
    </row>
    <row r="6" spans="1:12">
      <c r="A6" s="32" t="s">
        <v>112</v>
      </c>
      <c r="B6" s="33" t="s">
        <v>113</v>
      </c>
      <c r="C6" s="14">
        <v>114427750</v>
      </c>
      <c r="D6" s="34">
        <v>114427750</v>
      </c>
      <c r="E6" s="35">
        <v>72215655.439999998</v>
      </c>
      <c r="F6" s="34">
        <f>F7</f>
        <v>1000000</v>
      </c>
      <c r="G6" s="34">
        <f t="shared" ref="G6:I6" si="1">G7</f>
        <v>3450000</v>
      </c>
      <c r="H6" s="34">
        <f t="shared" si="1"/>
        <v>0</v>
      </c>
      <c r="I6" s="34">
        <f t="shared" si="1"/>
        <v>0</v>
      </c>
      <c r="J6" s="34">
        <f t="shared" ref="J6:J47" si="2">D6-F6+G6-H6+I6</f>
        <v>116877750</v>
      </c>
      <c r="L6" s="26"/>
    </row>
    <row r="7" spans="1:12">
      <c r="A7" s="18" t="s">
        <v>140</v>
      </c>
      <c r="B7" s="19" t="s">
        <v>141</v>
      </c>
      <c r="C7" s="14">
        <v>114427750</v>
      </c>
      <c r="D7" s="20">
        <v>114427750</v>
      </c>
      <c r="E7" s="21">
        <v>72215655.439999998</v>
      </c>
      <c r="F7" s="20">
        <f>F8+F17+F48+F53+F57</f>
        <v>1000000</v>
      </c>
      <c r="G7" s="20">
        <f t="shared" ref="G7:I7" si="3">G8+G17+G48+G53+G57</f>
        <v>3450000</v>
      </c>
      <c r="H7" s="20">
        <f t="shared" si="3"/>
        <v>0</v>
      </c>
      <c r="I7" s="20">
        <f t="shared" si="3"/>
        <v>0</v>
      </c>
      <c r="J7" s="20">
        <f t="shared" si="2"/>
        <v>116877750</v>
      </c>
      <c r="L7" s="26"/>
    </row>
    <row r="8" spans="1:12">
      <c r="A8" s="36" t="s">
        <v>6</v>
      </c>
      <c r="B8" s="37" t="s">
        <v>34</v>
      </c>
      <c r="C8" s="14">
        <v>94465750</v>
      </c>
      <c r="D8" s="38">
        <v>94465750</v>
      </c>
      <c r="E8" s="39">
        <v>58684862.840000004</v>
      </c>
      <c r="F8" s="38">
        <f>F9+F12+F14</f>
        <v>1000000</v>
      </c>
      <c r="G8" s="38">
        <f t="shared" ref="G8:I8" si="4">G9+G12+G14</f>
        <v>300000</v>
      </c>
      <c r="H8" s="38">
        <f t="shared" si="4"/>
        <v>0</v>
      </c>
      <c r="I8" s="38">
        <f t="shared" si="4"/>
        <v>0</v>
      </c>
      <c r="J8" s="38">
        <f t="shared" si="2"/>
        <v>93765750</v>
      </c>
    </row>
    <row r="9" spans="1:12">
      <c r="A9" s="17" t="s">
        <v>35</v>
      </c>
      <c r="B9" s="15" t="s">
        <v>36</v>
      </c>
      <c r="C9" s="14">
        <v>78313750</v>
      </c>
      <c r="D9" s="14">
        <v>78313750</v>
      </c>
      <c r="E9" s="10">
        <v>49463721.75</v>
      </c>
      <c r="F9" s="14">
        <f>F10+F11</f>
        <v>1000000</v>
      </c>
      <c r="G9" s="14">
        <f t="shared" ref="G9:I9" si="5">G10+G11</f>
        <v>0</v>
      </c>
      <c r="H9" s="14">
        <f t="shared" si="5"/>
        <v>0</v>
      </c>
      <c r="I9" s="14">
        <f t="shared" si="5"/>
        <v>0</v>
      </c>
      <c r="J9" s="14">
        <f t="shared" si="2"/>
        <v>77313750</v>
      </c>
      <c r="L9" s="26"/>
    </row>
    <row r="10" spans="1:12">
      <c r="A10" s="16" t="s">
        <v>37</v>
      </c>
      <c r="B10" s="15" t="s">
        <v>38</v>
      </c>
      <c r="C10" s="13">
        <v>77870000</v>
      </c>
      <c r="D10" s="13">
        <v>77870000</v>
      </c>
      <c r="E10" s="11">
        <v>46891841.759999998</v>
      </c>
      <c r="F10" s="13">
        <v>1000000</v>
      </c>
      <c r="G10" s="13"/>
      <c r="H10" s="13"/>
      <c r="I10" s="13"/>
      <c r="J10" s="13">
        <f t="shared" si="2"/>
        <v>76870000</v>
      </c>
      <c r="L10" s="26"/>
    </row>
    <row r="11" spans="1:12">
      <c r="A11" s="16" t="s">
        <v>75</v>
      </c>
      <c r="B11" s="15" t="s">
        <v>76</v>
      </c>
      <c r="C11" s="13">
        <v>443750</v>
      </c>
      <c r="D11" s="13">
        <v>443750</v>
      </c>
      <c r="E11" s="11">
        <v>1060115.44</v>
      </c>
      <c r="F11" s="13"/>
      <c r="G11" s="13"/>
      <c r="H11" s="13"/>
      <c r="I11" s="13"/>
      <c r="J11" s="13">
        <f t="shared" si="2"/>
        <v>443750</v>
      </c>
    </row>
    <row r="12" spans="1:12">
      <c r="A12" s="17" t="s">
        <v>95</v>
      </c>
      <c r="B12" s="15" t="s">
        <v>96</v>
      </c>
      <c r="C12" s="14">
        <v>3000000</v>
      </c>
      <c r="D12" s="14">
        <v>3000000</v>
      </c>
      <c r="E12" s="10">
        <v>1261873.42</v>
      </c>
      <c r="F12" s="14">
        <f>F13</f>
        <v>0</v>
      </c>
      <c r="G12" s="14">
        <f t="shared" ref="G12:I12" si="6">G13</f>
        <v>300000</v>
      </c>
      <c r="H12" s="14">
        <f t="shared" si="6"/>
        <v>0</v>
      </c>
      <c r="I12" s="14">
        <f t="shared" si="6"/>
        <v>0</v>
      </c>
      <c r="J12" s="14">
        <f t="shared" si="2"/>
        <v>3300000</v>
      </c>
      <c r="L12" s="26"/>
    </row>
    <row r="13" spans="1:12">
      <c r="A13" s="16" t="s">
        <v>97</v>
      </c>
      <c r="B13" s="15" t="s">
        <v>96</v>
      </c>
      <c r="C13" s="13">
        <v>3000000</v>
      </c>
      <c r="D13" s="13">
        <v>3000000</v>
      </c>
      <c r="E13" s="11">
        <v>1261873.42</v>
      </c>
      <c r="F13" s="13"/>
      <c r="G13" s="13">
        <v>300000</v>
      </c>
      <c r="H13" s="13"/>
      <c r="I13" s="13"/>
      <c r="J13" s="13">
        <f t="shared" si="2"/>
        <v>3300000</v>
      </c>
    </row>
    <row r="14" spans="1:12">
      <c r="A14" s="17" t="s">
        <v>39</v>
      </c>
      <c r="B14" s="15" t="s">
        <v>40</v>
      </c>
      <c r="C14" s="14">
        <v>13152000</v>
      </c>
      <c r="D14" s="14">
        <v>13152000</v>
      </c>
      <c r="E14" s="10">
        <v>7959267.6699999999</v>
      </c>
      <c r="F14" s="14">
        <f>F15+F16</f>
        <v>0</v>
      </c>
      <c r="G14" s="14">
        <f t="shared" ref="G14:I14" si="7">G15+G16</f>
        <v>0</v>
      </c>
      <c r="H14" s="14">
        <f t="shared" si="7"/>
        <v>0</v>
      </c>
      <c r="I14" s="14">
        <f t="shared" si="7"/>
        <v>0</v>
      </c>
      <c r="J14" s="14">
        <f t="shared" si="2"/>
        <v>13152000</v>
      </c>
    </row>
    <row r="15" spans="1:12">
      <c r="A15" s="16" t="s">
        <v>41</v>
      </c>
      <c r="B15" s="15" t="s">
        <v>42</v>
      </c>
      <c r="C15" s="13">
        <v>13002000</v>
      </c>
      <c r="D15" s="13">
        <v>13002000</v>
      </c>
      <c r="E15" s="11">
        <v>7723676.8099999996</v>
      </c>
      <c r="F15" s="13"/>
      <c r="G15" s="13"/>
      <c r="H15" s="13"/>
      <c r="I15" s="13"/>
      <c r="J15" s="13">
        <f t="shared" si="2"/>
        <v>13002000</v>
      </c>
    </row>
    <row r="16" spans="1:12">
      <c r="A16" s="16" t="s">
        <v>142</v>
      </c>
      <c r="B16" s="15" t="s">
        <v>143</v>
      </c>
      <c r="C16" s="13">
        <v>150000</v>
      </c>
      <c r="D16" s="13">
        <v>150000</v>
      </c>
      <c r="E16" s="11">
        <v>153.58000000000001</v>
      </c>
      <c r="F16" s="13"/>
      <c r="G16" s="13"/>
      <c r="H16" s="13"/>
      <c r="I16" s="13"/>
      <c r="J16" s="13">
        <f t="shared" si="2"/>
        <v>150000</v>
      </c>
    </row>
    <row r="17" spans="1:10">
      <c r="A17" s="36" t="s">
        <v>8</v>
      </c>
      <c r="B17" s="37" t="s">
        <v>9</v>
      </c>
      <c r="C17" s="14">
        <v>19658000</v>
      </c>
      <c r="D17" s="38">
        <v>19658000</v>
      </c>
      <c r="E17" s="39">
        <v>13465160.59</v>
      </c>
      <c r="F17" s="38">
        <f>F18+F23+F29+F38+F40</f>
        <v>0</v>
      </c>
      <c r="G17" s="38">
        <f t="shared" ref="G17:I17" si="8">G18+G23+G29+G38+G40</f>
        <v>3150000</v>
      </c>
      <c r="H17" s="38">
        <f t="shared" si="8"/>
        <v>0</v>
      </c>
      <c r="I17" s="38">
        <f t="shared" si="8"/>
        <v>0</v>
      </c>
      <c r="J17" s="38">
        <f t="shared" si="2"/>
        <v>22808000</v>
      </c>
    </row>
    <row r="18" spans="1:10">
      <c r="A18" s="17" t="s">
        <v>10</v>
      </c>
      <c r="B18" s="15" t="s">
        <v>11</v>
      </c>
      <c r="C18" s="14">
        <v>4625000</v>
      </c>
      <c r="D18" s="14">
        <v>4625000</v>
      </c>
      <c r="E18" s="10">
        <v>2657584.59</v>
      </c>
      <c r="F18" s="14">
        <f>F19+F20+F21+F22</f>
        <v>0</v>
      </c>
      <c r="G18" s="14">
        <f t="shared" ref="G18:I18" si="9">G19+G20+G21+G22</f>
        <v>400000</v>
      </c>
      <c r="H18" s="14">
        <f t="shared" si="9"/>
        <v>0</v>
      </c>
      <c r="I18" s="14">
        <f t="shared" si="9"/>
        <v>0</v>
      </c>
      <c r="J18" s="14">
        <f t="shared" si="2"/>
        <v>5025000</v>
      </c>
    </row>
    <row r="19" spans="1:10">
      <c r="A19" s="16" t="s">
        <v>12</v>
      </c>
      <c r="B19" s="15" t="s">
        <v>13</v>
      </c>
      <c r="C19" s="13">
        <v>950000</v>
      </c>
      <c r="D19" s="13">
        <v>950000</v>
      </c>
      <c r="E19" s="11">
        <v>464902.98</v>
      </c>
      <c r="F19" s="13"/>
      <c r="G19" s="13"/>
      <c r="H19" s="13"/>
      <c r="I19" s="13"/>
      <c r="J19" s="13">
        <f t="shared" si="2"/>
        <v>950000</v>
      </c>
    </row>
    <row r="20" spans="1:10">
      <c r="A20" s="16" t="s">
        <v>108</v>
      </c>
      <c r="B20" s="15" t="s">
        <v>109</v>
      </c>
      <c r="C20" s="13">
        <v>3500000</v>
      </c>
      <c r="D20" s="13">
        <v>3500000</v>
      </c>
      <c r="E20" s="11">
        <v>2142998.12</v>
      </c>
      <c r="F20" s="13"/>
      <c r="G20" s="13">
        <v>400000</v>
      </c>
      <c r="H20" s="13"/>
      <c r="I20" s="13"/>
      <c r="J20" s="13">
        <f t="shared" si="2"/>
        <v>3900000</v>
      </c>
    </row>
    <row r="21" spans="1:10">
      <c r="A21" s="16" t="s">
        <v>14</v>
      </c>
      <c r="B21" s="15" t="s">
        <v>15</v>
      </c>
      <c r="C21" s="13">
        <v>150000</v>
      </c>
      <c r="D21" s="13">
        <v>150000</v>
      </c>
      <c r="E21" s="11">
        <v>12401.25</v>
      </c>
      <c r="F21" s="13"/>
      <c r="G21" s="13"/>
      <c r="H21" s="13"/>
      <c r="I21" s="13"/>
      <c r="J21" s="13">
        <f t="shared" si="2"/>
        <v>150000</v>
      </c>
    </row>
    <row r="22" spans="1:10">
      <c r="A22" s="16" t="s">
        <v>58</v>
      </c>
      <c r="B22" s="15" t="s">
        <v>59</v>
      </c>
      <c r="C22" s="13">
        <v>25000</v>
      </c>
      <c r="D22" s="13">
        <v>25000</v>
      </c>
      <c r="E22" s="13"/>
      <c r="F22" s="13"/>
      <c r="G22" s="13"/>
      <c r="H22" s="13"/>
      <c r="I22" s="13"/>
      <c r="J22" s="13">
        <f t="shared" si="2"/>
        <v>25000</v>
      </c>
    </row>
    <row r="23" spans="1:10">
      <c r="A23" s="17" t="s">
        <v>16</v>
      </c>
      <c r="B23" s="15" t="s">
        <v>17</v>
      </c>
      <c r="C23" s="14">
        <v>2037000</v>
      </c>
      <c r="D23" s="14">
        <v>2037000</v>
      </c>
      <c r="E23" s="10">
        <v>1526778.89</v>
      </c>
      <c r="F23" s="14">
        <f>F24+F25+F26+F27+F28</f>
        <v>0</v>
      </c>
      <c r="G23" s="14">
        <f t="shared" ref="G23:I23" si="10">G24+G25+G26+G27+G28</f>
        <v>1000000</v>
      </c>
      <c r="H23" s="14">
        <f t="shared" si="10"/>
        <v>0</v>
      </c>
      <c r="I23" s="14">
        <f t="shared" si="10"/>
        <v>0</v>
      </c>
      <c r="J23" s="14">
        <f t="shared" si="2"/>
        <v>3037000</v>
      </c>
    </row>
    <row r="24" spans="1:10">
      <c r="A24" s="16" t="s">
        <v>43</v>
      </c>
      <c r="B24" s="15" t="s">
        <v>44</v>
      </c>
      <c r="C24" s="13">
        <v>1000000</v>
      </c>
      <c r="D24" s="13">
        <v>1000000</v>
      </c>
      <c r="E24" s="11">
        <v>503471.99</v>
      </c>
      <c r="F24" s="13"/>
      <c r="G24" s="13">
        <v>200000</v>
      </c>
      <c r="H24" s="13"/>
      <c r="I24" s="13"/>
      <c r="J24" s="13">
        <f t="shared" si="2"/>
        <v>1200000</v>
      </c>
    </row>
    <row r="25" spans="1:10">
      <c r="A25" s="16" t="s">
        <v>100</v>
      </c>
      <c r="B25" s="15" t="s">
        <v>101</v>
      </c>
      <c r="C25" s="13">
        <v>700000</v>
      </c>
      <c r="D25" s="13">
        <v>700000</v>
      </c>
      <c r="E25" s="11">
        <v>520997.55</v>
      </c>
      <c r="F25" s="13"/>
      <c r="G25" s="13">
        <v>800000</v>
      </c>
      <c r="H25" s="13"/>
      <c r="I25" s="13"/>
      <c r="J25" s="13">
        <f t="shared" si="2"/>
        <v>1500000</v>
      </c>
    </row>
    <row r="26" spans="1:10">
      <c r="A26" s="16" t="s">
        <v>126</v>
      </c>
      <c r="B26" s="15" t="s">
        <v>127</v>
      </c>
      <c r="C26" s="13">
        <v>150000</v>
      </c>
      <c r="D26" s="13">
        <v>150000</v>
      </c>
      <c r="E26" s="11">
        <v>26774.15</v>
      </c>
      <c r="F26" s="13"/>
      <c r="G26" s="13"/>
      <c r="H26" s="13"/>
      <c r="I26" s="13"/>
      <c r="J26" s="13">
        <f t="shared" si="2"/>
        <v>150000</v>
      </c>
    </row>
    <row r="27" spans="1:10">
      <c r="A27" s="16" t="s">
        <v>77</v>
      </c>
      <c r="B27" s="15" t="s">
        <v>78</v>
      </c>
      <c r="C27" s="13">
        <v>100000</v>
      </c>
      <c r="D27" s="13">
        <v>100000</v>
      </c>
      <c r="E27" s="11">
        <v>38406.35</v>
      </c>
      <c r="F27" s="13"/>
      <c r="G27" s="13"/>
      <c r="H27" s="13"/>
      <c r="I27" s="13"/>
      <c r="J27" s="13">
        <f t="shared" si="2"/>
        <v>100000</v>
      </c>
    </row>
    <row r="28" spans="1:10">
      <c r="A28" s="16" t="s">
        <v>79</v>
      </c>
      <c r="B28" s="15" t="s">
        <v>80</v>
      </c>
      <c r="C28" s="13">
        <v>87000</v>
      </c>
      <c r="D28" s="13">
        <v>87000</v>
      </c>
      <c r="E28" s="11">
        <v>38050.39</v>
      </c>
      <c r="F28" s="13"/>
      <c r="G28" s="13"/>
      <c r="H28" s="13"/>
      <c r="I28" s="13"/>
      <c r="J28" s="13">
        <f t="shared" si="2"/>
        <v>87000</v>
      </c>
    </row>
    <row r="29" spans="1:10">
      <c r="A29" s="17" t="s">
        <v>20</v>
      </c>
      <c r="B29" s="15" t="s">
        <v>21</v>
      </c>
      <c r="C29" s="14">
        <v>12054000</v>
      </c>
      <c r="D29" s="14">
        <v>12054000</v>
      </c>
      <c r="E29" s="10">
        <v>8924161.0700000003</v>
      </c>
      <c r="F29" s="14">
        <f>SUM(F30:F37,)</f>
        <v>0</v>
      </c>
      <c r="G29" s="14">
        <f t="shared" ref="G29:I29" si="11">SUM(G30:G37,)</f>
        <v>1750000</v>
      </c>
      <c r="H29" s="14">
        <f t="shared" si="11"/>
        <v>0</v>
      </c>
      <c r="I29" s="14">
        <f t="shared" si="11"/>
        <v>0</v>
      </c>
      <c r="J29" s="14">
        <f t="shared" si="2"/>
        <v>13804000</v>
      </c>
    </row>
    <row r="30" spans="1:10">
      <c r="A30" s="16" t="s">
        <v>102</v>
      </c>
      <c r="B30" s="15" t="s">
        <v>103</v>
      </c>
      <c r="C30" s="13">
        <v>2000000</v>
      </c>
      <c r="D30" s="13">
        <v>2000000</v>
      </c>
      <c r="E30" s="11">
        <v>1256274.97</v>
      </c>
      <c r="F30" s="13"/>
      <c r="G30" s="13">
        <v>300000</v>
      </c>
      <c r="H30" s="13"/>
      <c r="I30" s="13"/>
      <c r="J30" s="13">
        <f t="shared" si="2"/>
        <v>2300000</v>
      </c>
    </row>
    <row r="31" spans="1:10">
      <c r="A31" s="16" t="s">
        <v>28</v>
      </c>
      <c r="B31" s="15" t="s">
        <v>29</v>
      </c>
      <c r="C31" s="13">
        <v>500000</v>
      </c>
      <c r="D31" s="13">
        <v>500000</v>
      </c>
      <c r="E31" s="11">
        <v>270344.43</v>
      </c>
      <c r="F31" s="13"/>
      <c r="G31" s="13"/>
      <c r="H31" s="13"/>
      <c r="I31" s="13"/>
      <c r="J31" s="13">
        <f t="shared" si="2"/>
        <v>500000</v>
      </c>
    </row>
    <row r="32" spans="1:10">
      <c r="A32" s="16" t="s">
        <v>81</v>
      </c>
      <c r="B32" s="15" t="s">
        <v>82</v>
      </c>
      <c r="C32" s="13">
        <v>200000</v>
      </c>
      <c r="D32" s="13">
        <v>200000</v>
      </c>
      <c r="E32" s="11">
        <v>189589.88</v>
      </c>
      <c r="F32" s="13"/>
      <c r="G32" s="13"/>
      <c r="H32" s="13"/>
      <c r="I32" s="13"/>
      <c r="J32" s="13">
        <f t="shared" si="2"/>
        <v>200000</v>
      </c>
    </row>
    <row r="33" spans="1:10">
      <c r="A33" s="16" t="s">
        <v>104</v>
      </c>
      <c r="B33" s="15" t="s">
        <v>105</v>
      </c>
      <c r="C33" s="13">
        <v>500000</v>
      </c>
      <c r="D33" s="13">
        <v>500000</v>
      </c>
      <c r="E33" s="11">
        <v>354779.29</v>
      </c>
      <c r="F33" s="13"/>
      <c r="G33" s="13">
        <v>600000</v>
      </c>
      <c r="H33" s="13"/>
      <c r="I33" s="13"/>
      <c r="J33" s="13">
        <f t="shared" si="2"/>
        <v>1100000</v>
      </c>
    </row>
    <row r="34" spans="1:10">
      <c r="A34" s="16" t="s">
        <v>83</v>
      </c>
      <c r="B34" s="15" t="s">
        <v>84</v>
      </c>
      <c r="C34" s="13">
        <v>7134000</v>
      </c>
      <c r="D34" s="13">
        <v>7134000</v>
      </c>
      <c r="E34" s="11">
        <v>4638057.2699999996</v>
      </c>
      <c r="F34" s="13"/>
      <c r="G34" s="13"/>
      <c r="H34" s="13"/>
      <c r="I34" s="13"/>
      <c r="J34" s="13">
        <f t="shared" si="2"/>
        <v>7134000</v>
      </c>
    </row>
    <row r="35" spans="1:10">
      <c r="A35" s="16" t="s">
        <v>45</v>
      </c>
      <c r="B35" s="15" t="s">
        <v>46</v>
      </c>
      <c r="C35" s="13">
        <v>520000</v>
      </c>
      <c r="D35" s="13">
        <v>520000</v>
      </c>
      <c r="E35" s="11">
        <v>403674.03</v>
      </c>
      <c r="F35" s="13"/>
      <c r="G35" s="13">
        <v>250000</v>
      </c>
      <c r="H35" s="13"/>
      <c r="I35" s="13"/>
      <c r="J35" s="13">
        <f t="shared" si="2"/>
        <v>770000</v>
      </c>
    </row>
    <row r="36" spans="1:10">
      <c r="A36" s="16" t="s">
        <v>30</v>
      </c>
      <c r="B36" s="15" t="s">
        <v>31</v>
      </c>
      <c r="C36" s="13">
        <v>400000</v>
      </c>
      <c r="D36" s="13">
        <v>400000</v>
      </c>
      <c r="E36" s="11">
        <v>328995.42</v>
      </c>
      <c r="F36" s="13"/>
      <c r="G36" s="13"/>
      <c r="H36" s="13"/>
      <c r="I36" s="13"/>
      <c r="J36" s="13">
        <f t="shared" si="2"/>
        <v>400000</v>
      </c>
    </row>
    <row r="37" spans="1:10">
      <c r="A37" s="16" t="s">
        <v>47</v>
      </c>
      <c r="B37" s="15" t="s">
        <v>48</v>
      </c>
      <c r="C37" s="13">
        <v>800000</v>
      </c>
      <c r="D37" s="13">
        <v>800000</v>
      </c>
      <c r="E37" s="11">
        <v>187675.96</v>
      </c>
      <c r="F37" s="13"/>
      <c r="G37" s="13">
        <v>600000</v>
      </c>
      <c r="H37" s="13"/>
      <c r="I37" s="13"/>
      <c r="J37" s="13">
        <f t="shared" si="2"/>
        <v>1400000</v>
      </c>
    </row>
    <row r="38" spans="1:10">
      <c r="A38" s="17" t="s">
        <v>60</v>
      </c>
      <c r="B38" s="15" t="s">
        <v>61</v>
      </c>
      <c r="C38" s="14">
        <v>1000</v>
      </c>
      <c r="D38" s="14">
        <v>1000</v>
      </c>
      <c r="E38" s="14"/>
      <c r="F38" s="14">
        <f>F39</f>
        <v>0</v>
      </c>
      <c r="G38" s="14">
        <f t="shared" ref="G38:I38" si="12">G39</f>
        <v>0</v>
      </c>
      <c r="H38" s="14">
        <f t="shared" si="12"/>
        <v>0</v>
      </c>
      <c r="I38" s="14">
        <f t="shared" si="12"/>
        <v>0</v>
      </c>
      <c r="J38" s="14">
        <f t="shared" si="2"/>
        <v>1000</v>
      </c>
    </row>
    <row r="39" spans="1:10">
      <c r="A39" s="16" t="s">
        <v>62</v>
      </c>
      <c r="B39" s="15" t="s">
        <v>61</v>
      </c>
      <c r="C39" s="13">
        <v>1000</v>
      </c>
      <c r="D39" s="13">
        <v>1000</v>
      </c>
      <c r="E39" s="13"/>
      <c r="F39" s="13"/>
      <c r="G39" s="13"/>
      <c r="H39" s="13"/>
      <c r="I39" s="13"/>
      <c r="J39" s="13">
        <f t="shared" si="2"/>
        <v>1000</v>
      </c>
    </row>
    <row r="40" spans="1:10">
      <c r="A40" s="17" t="s">
        <v>49</v>
      </c>
      <c r="B40" s="15" t="s">
        <v>50</v>
      </c>
      <c r="C40" s="14">
        <v>941000</v>
      </c>
      <c r="D40" s="14">
        <v>941000</v>
      </c>
      <c r="E40" s="10">
        <v>356636.04</v>
      </c>
      <c r="F40" s="14">
        <f>SUM(F41:F47,)</f>
        <v>0</v>
      </c>
      <c r="G40" s="14">
        <f t="shared" ref="G40:I40" si="13">SUM(G41:G47,)</f>
        <v>0</v>
      </c>
      <c r="H40" s="14">
        <f t="shared" si="13"/>
        <v>0</v>
      </c>
      <c r="I40" s="14">
        <f t="shared" si="13"/>
        <v>0</v>
      </c>
      <c r="J40" s="14">
        <f t="shared" si="2"/>
        <v>941000</v>
      </c>
    </row>
    <row r="41" spans="1:10">
      <c r="A41" s="16" t="s">
        <v>51</v>
      </c>
      <c r="B41" s="15" t="s">
        <v>52</v>
      </c>
      <c r="C41" s="13">
        <v>126000</v>
      </c>
      <c r="D41" s="13">
        <v>126000</v>
      </c>
      <c r="E41" s="11">
        <v>82548.08</v>
      </c>
      <c r="F41" s="13"/>
      <c r="G41" s="13"/>
      <c r="H41" s="13"/>
      <c r="I41" s="13"/>
      <c r="J41" s="13">
        <f t="shared" si="2"/>
        <v>126000</v>
      </c>
    </row>
    <row r="42" spans="1:10">
      <c r="A42" s="16" t="s">
        <v>63</v>
      </c>
      <c r="B42" s="15" t="s">
        <v>64</v>
      </c>
      <c r="C42" s="13">
        <v>150000</v>
      </c>
      <c r="D42" s="13">
        <v>150000</v>
      </c>
      <c r="E42" s="11">
        <v>97072.960000000006</v>
      </c>
      <c r="F42" s="13"/>
      <c r="G42" s="13"/>
      <c r="H42" s="13"/>
      <c r="I42" s="13"/>
      <c r="J42" s="13">
        <f t="shared" si="2"/>
        <v>150000</v>
      </c>
    </row>
    <row r="43" spans="1:10">
      <c r="A43" s="16" t="s">
        <v>53</v>
      </c>
      <c r="B43" s="15" t="s">
        <v>54</v>
      </c>
      <c r="C43" s="13">
        <v>30000</v>
      </c>
      <c r="D43" s="13">
        <v>30000</v>
      </c>
      <c r="E43" s="11">
        <v>4030</v>
      </c>
      <c r="F43" s="13"/>
      <c r="G43" s="13"/>
      <c r="H43" s="13"/>
      <c r="I43" s="13"/>
      <c r="J43" s="13">
        <f t="shared" si="2"/>
        <v>30000</v>
      </c>
    </row>
    <row r="44" spans="1:10">
      <c r="A44" s="16" t="s">
        <v>128</v>
      </c>
      <c r="B44" s="15" t="s">
        <v>129</v>
      </c>
      <c r="C44" s="13">
        <v>50000</v>
      </c>
      <c r="D44" s="13">
        <v>50000</v>
      </c>
      <c r="E44" s="13"/>
      <c r="F44" s="13"/>
      <c r="G44" s="13"/>
      <c r="H44" s="13"/>
      <c r="I44" s="13"/>
      <c r="J44" s="13">
        <f t="shared" si="2"/>
        <v>50000</v>
      </c>
    </row>
    <row r="45" spans="1:10">
      <c r="A45" s="16" t="s">
        <v>93</v>
      </c>
      <c r="B45" s="15" t="s">
        <v>94</v>
      </c>
      <c r="C45" s="13">
        <v>380000</v>
      </c>
      <c r="D45" s="13">
        <v>380000</v>
      </c>
      <c r="E45" s="11">
        <v>168016.25</v>
      </c>
      <c r="F45" s="13"/>
      <c r="G45" s="13"/>
      <c r="H45" s="13"/>
      <c r="I45" s="13"/>
      <c r="J45" s="13">
        <f t="shared" si="2"/>
        <v>380000</v>
      </c>
    </row>
    <row r="46" spans="1:10">
      <c r="A46" s="16" t="s">
        <v>136</v>
      </c>
      <c r="B46" s="15" t="s">
        <v>137</v>
      </c>
      <c r="C46" s="13">
        <v>200000</v>
      </c>
      <c r="D46" s="13">
        <v>200000</v>
      </c>
      <c r="E46" s="11">
        <v>4468.75</v>
      </c>
      <c r="F46" s="13"/>
      <c r="G46" s="13"/>
      <c r="H46" s="13"/>
      <c r="I46" s="13"/>
      <c r="J46" s="13">
        <f t="shared" si="2"/>
        <v>200000</v>
      </c>
    </row>
    <row r="47" spans="1:10">
      <c r="A47" s="16" t="s">
        <v>55</v>
      </c>
      <c r="B47" s="15" t="s">
        <v>50</v>
      </c>
      <c r="C47" s="13">
        <v>5000</v>
      </c>
      <c r="D47" s="13">
        <v>5000</v>
      </c>
      <c r="E47" s="11">
        <v>500</v>
      </c>
      <c r="F47" s="13"/>
      <c r="G47" s="13"/>
      <c r="H47" s="13"/>
      <c r="I47" s="13"/>
      <c r="J47" s="13">
        <f t="shared" si="2"/>
        <v>5000</v>
      </c>
    </row>
    <row r="48" spans="1:10">
      <c r="A48" s="36" t="s">
        <v>130</v>
      </c>
      <c r="B48" s="37" t="s">
        <v>131</v>
      </c>
      <c r="C48" s="14">
        <v>74000</v>
      </c>
      <c r="D48" s="38">
        <v>74000</v>
      </c>
      <c r="E48" s="39">
        <v>3872.01</v>
      </c>
      <c r="F48" s="38">
        <f>F49</f>
        <v>0</v>
      </c>
      <c r="G48" s="38">
        <f t="shared" ref="G48:I48" si="14">G49</f>
        <v>0</v>
      </c>
      <c r="H48" s="38">
        <f t="shared" si="14"/>
        <v>0</v>
      </c>
      <c r="I48" s="38">
        <f t="shared" si="14"/>
        <v>0</v>
      </c>
      <c r="J48" s="38">
        <f t="shared" ref="J48:J111" si="15">D48-F48+G48-H48+I48</f>
        <v>74000</v>
      </c>
    </row>
    <row r="49" spans="1:10">
      <c r="A49" s="17" t="s">
        <v>132</v>
      </c>
      <c r="B49" s="15" t="s">
        <v>133</v>
      </c>
      <c r="C49" s="14">
        <v>74000</v>
      </c>
      <c r="D49" s="14">
        <v>74000</v>
      </c>
      <c r="E49" s="10">
        <v>3872.01</v>
      </c>
      <c r="F49" s="14">
        <f>F50+F51+F52</f>
        <v>0</v>
      </c>
      <c r="G49" s="14">
        <f t="shared" ref="G49:I49" si="16">G50+G51+G52</f>
        <v>0</v>
      </c>
      <c r="H49" s="14">
        <f t="shared" si="16"/>
        <v>0</v>
      </c>
      <c r="I49" s="14">
        <f t="shared" si="16"/>
        <v>0</v>
      </c>
      <c r="J49" s="14">
        <f t="shared" si="15"/>
        <v>74000</v>
      </c>
    </row>
    <row r="50" spans="1:10">
      <c r="A50" s="16" t="s">
        <v>138</v>
      </c>
      <c r="B50" s="15" t="s">
        <v>139</v>
      </c>
      <c r="C50" s="13">
        <v>2000</v>
      </c>
      <c r="D50" s="13">
        <v>2000</v>
      </c>
      <c r="E50" s="11">
        <v>10</v>
      </c>
      <c r="F50" s="13"/>
      <c r="G50" s="13"/>
      <c r="H50" s="13"/>
      <c r="I50" s="13"/>
      <c r="J50" s="13">
        <f t="shared" si="15"/>
        <v>2000</v>
      </c>
    </row>
    <row r="51" spans="1:10">
      <c r="A51" s="16" t="s">
        <v>134</v>
      </c>
      <c r="B51" s="15" t="s">
        <v>135</v>
      </c>
      <c r="C51" s="13">
        <v>70000</v>
      </c>
      <c r="D51" s="13">
        <v>70000</v>
      </c>
      <c r="E51" s="11">
        <v>3862.01</v>
      </c>
      <c r="F51" s="13"/>
      <c r="G51" s="13"/>
      <c r="H51" s="13"/>
      <c r="I51" s="13"/>
      <c r="J51" s="13">
        <f t="shared" si="15"/>
        <v>70000</v>
      </c>
    </row>
    <row r="52" spans="1:10">
      <c r="A52" s="16" t="s">
        <v>146</v>
      </c>
      <c r="B52" s="15" t="s">
        <v>147</v>
      </c>
      <c r="C52" s="13">
        <v>2000</v>
      </c>
      <c r="D52" s="13">
        <v>2000</v>
      </c>
      <c r="E52" s="13"/>
      <c r="F52" s="13"/>
      <c r="G52" s="13"/>
      <c r="H52" s="13"/>
      <c r="I52" s="13"/>
      <c r="J52" s="13">
        <f t="shared" si="15"/>
        <v>2000</v>
      </c>
    </row>
    <row r="53" spans="1:10">
      <c r="A53" s="36" t="s">
        <v>65</v>
      </c>
      <c r="B53" s="37" t="s">
        <v>66</v>
      </c>
      <c r="C53" s="14">
        <v>130000</v>
      </c>
      <c r="D53" s="38">
        <v>130000</v>
      </c>
      <c r="E53" s="38"/>
      <c r="F53" s="38">
        <f>F54</f>
        <v>0</v>
      </c>
      <c r="G53" s="38">
        <f t="shared" ref="G53:I53" si="17">G54</f>
        <v>0</v>
      </c>
      <c r="H53" s="38">
        <f t="shared" si="17"/>
        <v>0</v>
      </c>
      <c r="I53" s="38">
        <f t="shared" si="17"/>
        <v>0</v>
      </c>
      <c r="J53" s="38">
        <f t="shared" si="15"/>
        <v>130000</v>
      </c>
    </row>
    <row r="54" spans="1:10">
      <c r="A54" s="17" t="s">
        <v>67</v>
      </c>
      <c r="B54" s="15" t="s">
        <v>68</v>
      </c>
      <c r="C54" s="14">
        <v>130000</v>
      </c>
      <c r="D54" s="14">
        <v>130000</v>
      </c>
      <c r="E54" s="14"/>
      <c r="F54" s="14">
        <f>F55+F56</f>
        <v>0</v>
      </c>
      <c r="G54" s="14">
        <f t="shared" ref="G54:I54" si="18">G55+G56</f>
        <v>0</v>
      </c>
      <c r="H54" s="14">
        <f t="shared" si="18"/>
        <v>0</v>
      </c>
      <c r="I54" s="14">
        <f t="shared" si="18"/>
        <v>0</v>
      </c>
      <c r="J54" s="14">
        <f t="shared" si="15"/>
        <v>130000</v>
      </c>
    </row>
    <row r="55" spans="1:10">
      <c r="A55" s="16" t="s">
        <v>148</v>
      </c>
      <c r="B55" s="15" t="s">
        <v>149</v>
      </c>
      <c r="C55" s="13">
        <v>30000</v>
      </c>
      <c r="D55" s="13">
        <v>30000</v>
      </c>
      <c r="E55" s="13"/>
      <c r="F55" s="13"/>
      <c r="G55" s="13"/>
      <c r="H55" s="13"/>
      <c r="I55" s="13"/>
      <c r="J55" s="13">
        <f t="shared" si="15"/>
        <v>30000</v>
      </c>
    </row>
    <row r="56" spans="1:10">
      <c r="A56" s="16" t="s">
        <v>150</v>
      </c>
      <c r="B56" s="15" t="s">
        <v>151</v>
      </c>
      <c r="C56" s="13">
        <v>100000</v>
      </c>
      <c r="D56" s="13">
        <v>100000</v>
      </c>
      <c r="E56" s="13"/>
      <c r="F56" s="13"/>
      <c r="G56" s="13"/>
      <c r="H56" s="13"/>
      <c r="I56" s="13"/>
      <c r="J56" s="13">
        <f t="shared" si="15"/>
        <v>100000</v>
      </c>
    </row>
    <row r="57" spans="1:10">
      <c r="A57" s="36" t="s">
        <v>69</v>
      </c>
      <c r="B57" s="37" t="s">
        <v>70</v>
      </c>
      <c r="C57" s="14">
        <v>100000</v>
      </c>
      <c r="D57" s="38">
        <v>100000</v>
      </c>
      <c r="E57" s="39">
        <v>61760</v>
      </c>
      <c r="F57" s="38">
        <f>F58</f>
        <v>0</v>
      </c>
      <c r="G57" s="38">
        <f t="shared" ref="G57:I57" si="19">G58</f>
        <v>0</v>
      </c>
      <c r="H57" s="38">
        <f t="shared" si="19"/>
        <v>0</v>
      </c>
      <c r="I57" s="38">
        <f t="shared" si="19"/>
        <v>0</v>
      </c>
      <c r="J57" s="38">
        <f t="shared" si="15"/>
        <v>100000</v>
      </c>
    </row>
    <row r="58" spans="1:10">
      <c r="A58" s="17" t="s">
        <v>85</v>
      </c>
      <c r="B58" s="15" t="s">
        <v>86</v>
      </c>
      <c r="C58" s="14">
        <v>100000</v>
      </c>
      <c r="D58" s="14">
        <v>100000</v>
      </c>
      <c r="E58" s="10">
        <v>61760</v>
      </c>
      <c r="F58" s="14">
        <f>F59+F60</f>
        <v>0</v>
      </c>
      <c r="G58" s="14">
        <f t="shared" ref="G58:I58" si="20">G59+G60</f>
        <v>0</v>
      </c>
      <c r="H58" s="14">
        <f t="shared" si="20"/>
        <v>0</v>
      </c>
      <c r="I58" s="14">
        <f t="shared" si="20"/>
        <v>0</v>
      </c>
      <c r="J58" s="14">
        <f t="shared" si="15"/>
        <v>100000</v>
      </c>
    </row>
    <row r="59" spans="1:10">
      <c r="A59" s="16" t="s">
        <v>87</v>
      </c>
      <c r="B59" s="15" t="s">
        <v>88</v>
      </c>
      <c r="C59" s="13">
        <v>70000</v>
      </c>
      <c r="D59" s="13">
        <v>70000</v>
      </c>
      <c r="E59" s="11">
        <v>61760</v>
      </c>
      <c r="F59" s="13"/>
      <c r="G59" s="13"/>
      <c r="H59" s="13"/>
      <c r="I59" s="13"/>
      <c r="J59" s="13">
        <f t="shared" si="15"/>
        <v>70000</v>
      </c>
    </row>
    <row r="60" spans="1:10">
      <c r="A60" s="16" t="s">
        <v>116</v>
      </c>
      <c r="B60" s="15" t="s">
        <v>117</v>
      </c>
      <c r="C60" s="13">
        <v>30000</v>
      </c>
      <c r="D60" s="13">
        <v>30000</v>
      </c>
      <c r="E60" s="13"/>
      <c r="F60" s="13"/>
      <c r="G60" s="13"/>
      <c r="H60" s="13"/>
      <c r="I60" s="13"/>
      <c r="J60" s="13">
        <f t="shared" si="15"/>
        <v>30000</v>
      </c>
    </row>
    <row r="61" spans="1:10">
      <c r="A61" s="32" t="s">
        <v>114</v>
      </c>
      <c r="B61" s="33" t="s">
        <v>115</v>
      </c>
      <c r="C61" s="14">
        <v>9927462</v>
      </c>
      <c r="D61" s="34">
        <v>9927462</v>
      </c>
      <c r="E61" s="35">
        <v>4620356.3499999996</v>
      </c>
      <c r="F61" s="34">
        <f>F62</f>
        <v>727500</v>
      </c>
      <c r="G61" s="34">
        <f t="shared" ref="G61:I61" si="21">G62</f>
        <v>0</v>
      </c>
      <c r="H61" s="34">
        <f t="shared" si="21"/>
        <v>0</v>
      </c>
      <c r="I61" s="34">
        <f t="shared" si="21"/>
        <v>0</v>
      </c>
      <c r="J61" s="34">
        <f t="shared" si="15"/>
        <v>9199962</v>
      </c>
    </row>
    <row r="62" spans="1:10">
      <c r="A62" s="18" t="s">
        <v>144</v>
      </c>
      <c r="B62" s="19" t="s">
        <v>145</v>
      </c>
      <c r="C62" s="14">
        <v>9927462</v>
      </c>
      <c r="D62" s="20">
        <v>9927462</v>
      </c>
      <c r="E62" s="21">
        <v>4620356.3499999996</v>
      </c>
      <c r="F62" s="20">
        <f>F63+F71+F90</f>
        <v>727500</v>
      </c>
      <c r="G62" s="20">
        <f t="shared" ref="G62:I62" si="22">G63+G71+G90</f>
        <v>0</v>
      </c>
      <c r="H62" s="20">
        <f t="shared" si="22"/>
        <v>0</v>
      </c>
      <c r="I62" s="20">
        <f t="shared" si="22"/>
        <v>0</v>
      </c>
      <c r="J62" s="20">
        <f t="shared" si="15"/>
        <v>9199962</v>
      </c>
    </row>
    <row r="63" spans="1:10">
      <c r="A63" s="36" t="s">
        <v>6</v>
      </c>
      <c r="B63" s="37" t="s">
        <v>34</v>
      </c>
      <c r="C63" s="14">
        <v>7312212</v>
      </c>
      <c r="D63" s="38">
        <v>7312212</v>
      </c>
      <c r="E63" s="39">
        <v>3709020.71</v>
      </c>
      <c r="F63" s="38">
        <f>F64+F67+F69</f>
        <v>600000</v>
      </c>
      <c r="G63" s="38">
        <f t="shared" ref="G63:I63" si="23">G64+G67+G69</f>
        <v>0</v>
      </c>
      <c r="H63" s="38">
        <f t="shared" si="23"/>
        <v>0</v>
      </c>
      <c r="I63" s="38">
        <f t="shared" si="23"/>
        <v>0</v>
      </c>
      <c r="J63" s="38">
        <f t="shared" si="15"/>
        <v>6712212</v>
      </c>
    </row>
    <row r="64" spans="1:10">
      <c r="A64" s="17" t="s">
        <v>35</v>
      </c>
      <c r="B64" s="15" t="s">
        <v>36</v>
      </c>
      <c r="C64" s="14">
        <v>6199312</v>
      </c>
      <c r="D64" s="14">
        <v>6199312</v>
      </c>
      <c r="E64" s="10">
        <v>3186208.51</v>
      </c>
      <c r="F64" s="14">
        <f>F65+F66</f>
        <v>500000</v>
      </c>
      <c r="G64" s="14">
        <f t="shared" ref="G64:I64" si="24">G65+G66</f>
        <v>0</v>
      </c>
      <c r="H64" s="14">
        <f t="shared" si="24"/>
        <v>0</v>
      </c>
      <c r="I64" s="14">
        <f t="shared" si="24"/>
        <v>0</v>
      </c>
      <c r="J64" s="14">
        <f t="shared" si="15"/>
        <v>5699312</v>
      </c>
    </row>
    <row r="65" spans="1:10">
      <c r="A65" s="16" t="s">
        <v>37</v>
      </c>
      <c r="B65" s="15" t="s">
        <v>38</v>
      </c>
      <c r="C65" s="13">
        <v>6143000</v>
      </c>
      <c r="D65" s="13">
        <v>6143000</v>
      </c>
      <c r="E65" s="11">
        <v>3410611.71</v>
      </c>
      <c r="F65" s="13">
        <v>500000</v>
      </c>
      <c r="G65" s="13"/>
      <c r="H65" s="13"/>
      <c r="I65" s="13"/>
      <c r="J65" s="13">
        <f t="shared" si="15"/>
        <v>5643000</v>
      </c>
    </row>
    <row r="66" spans="1:10">
      <c r="A66" s="16" t="s">
        <v>75</v>
      </c>
      <c r="B66" s="15" t="s">
        <v>76</v>
      </c>
      <c r="C66" s="13">
        <v>56312</v>
      </c>
      <c r="D66" s="13">
        <v>56312</v>
      </c>
      <c r="E66" s="11">
        <v>3431.61</v>
      </c>
      <c r="F66" s="13"/>
      <c r="G66" s="13"/>
      <c r="H66" s="13"/>
      <c r="I66" s="13"/>
      <c r="J66" s="13">
        <f t="shared" si="15"/>
        <v>56312</v>
      </c>
    </row>
    <row r="67" spans="1:10">
      <c r="A67" s="17" t="s">
        <v>95</v>
      </c>
      <c r="B67" s="15" t="s">
        <v>96</v>
      </c>
      <c r="C67" s="14">
        <v>90000</v>
      </c>
      <c r="D67" s="14">
        <v>90000</v>
      </c>
      <c r="E67" s="10">
        <v>48825</v>
      </c>
      <c r="F67" s="14">
        <f>F68</f>
        <v>0</v>
      </c>
      <c r="G67" s="14">
        <f t="shared" ref="G67:I67" si="25">G68</f>
        <v>0</v>
      </c>
      <c r="H67" s="14">
        <f t="shared" si="25"/>
        <v>0</v>
      </c>
      <c r="I67" s="14">
        <f t="shared" si="25"/>
        <v>0</v>
      </c>
      <c r="J67" s="14">
        <f t="shared" si="15"/>
        <v>90000</v>
      </c>
    </row>
    <row r="68" spans="1:10">
      <c r="A68" s="16" t="s">
        <v>97</v>
      </c>
      <c r="B68" s="15" t="s">
        <v>96</v>
      </c>
      <c r="C68" s="13">
        <v>90000</v>
      </c>
      <c r="D68" s="13">
        <v>90000</v>
      </c>
      <c r="E68" s="11">
        <v>48825</v>
      </c>
      <c r="F68" s="13"/>
      <c r="G68" s="13"/>
      <c r="H68" s="13"/>
      <c r="I68" s="13"/>
      <c r="J68" s="13">
        <f t="shared" si="15"/>
        <v>90000</v>
      </c>
    </row>
    <row r="69" spans="1:10">
      <c r="A69" s="17" t="s">
        <v>39</v>
      </c>
      <c r="B69" s="15" t="s">
        <v>40</v>
      </c>
      <c r="C69" s="14">
        <v>1022900</v>
      </c>
      <c r="D69" s="14">
        <v>1022900</v>
      </c>
      <c r="E69" s="10">
        <v>473987.2</v>
      </c>
      <c r="F69" s="14">
        <f>F70</f>
        <v>100000</v>
      </c>
      <c r="G69" s="14">
        <f t="shared" ref="G69:I69" si="26">G70</f>
        <v>0</v>
      </c>
      <c r="H69" s="14">
        <f t="shared" si="26"/>
        <v>0</v>
      </c>
      <c r="I69" s="14">
        <f t="shared" si="26"/>
        <v>0</v>
      </c>
      <c r="J69" s="14">
        <f t="shared" si="15"/>
        <v>922900</v>
      </c>
    </row>
    <row r="70" spans="1:10">
      <c r="A70" s="16" t="s">
        <v>41</v>
      </c>
      <c r="B70" s="15" t="s">
        <v>42</v>
      </c>
      <c r="C70" s="13">
        <v>1022900</v>
      </c>
      <c r="D70" s="13">
        <v>1022900</v>
      </c>
      <c r="E70" s="11">
        <v>509479.36</v>
      </c>
      <c r="F70" s="13">
        <v>100000</v>
      </c>
      <c r="G70" s="13"/>
      <c r="H70" s="13"/>
      <c r="I70" s="13"/>
      <c r="J70" s="13">
        <f t="shared" si="15"/>
        <v>922900</v>
      </c>
    </row>
    <row r="71" spans="1:10">
      <c r="A71" s="36" t="s">
        <v>8</v>
      </c>
      <c r="B71" s="37" t="s">
        <v>9</v>
      </c>
      <c r="C71" s="14">
        <v>2583750</v>
      </c>
      <c r="D71" s="38">
        <v>2583750</v>
      </c>
      <c r="E71" s="39">
        <v>896885.77</v>
      </c>
      <c r="F71" s="38">
        <f>F72+F76+F79+F87</f>
        <v>127500</v>
      </c>
      <c r="G71" s="38">
        <f t="shared" ref="G71:I71" si="27">G72+G76+G79+G87</f>
        <v>0</v>
      </c>
      <c r="H71" s="38">
        <f t="shared" si="27"/>
        <v>0</v>
      </c>
      <c r="I71" s="38">
        <f t="shared" si="27"/>
        <v>0</v>
      </c>
      <c r="J71" s="38">
        <f t="shared" si="15"/>
        <v>2456250</v>
      </c>
    </row>
    <row r="72" spans="1:10">
      <c r="A72" s="17" t="s">
        <v>10</v>
      </c>
      <c r="B72" s="15" t="s">
        <v>11</v>
      </c>
      <c r="C72" s="14">
        <v>420000</v>
      </c>
      <c r="D72" s="14">
        <v>420000</v>
      </c>
      <c r="E72" s="10">
        <v>120588.79</v>
      </c>
      <c r="F72" s="14">
        <f>F73+F74+F75</f>
        <v>127500</v>
      </c>
      <c r="G72" s="14">
        <f t="shared" ref="G72:I72" si="28">G73+G74+G75</f>
        <v>0</v>
      </c>
      <c r="H72" s="14">
        <f t="shared" si="28"/>
        <v>0</v>
      </c>
      <c r="I72" s="14">
        <f t="shared" si="28"/>
        <v>0</v>
      </c>
      <c r="J72" s="14">
        <f t="shared" si="15"/>
        <v>292500</v>
      </c>
    </row>
    <row r="73" spans="1:10">
      <c r="A73" s="16" t="s">
        <v>12</v>
      </c>
      <c r="B73" s="15" t="s">
        <v>13</v>
      </c>
      <c r="C73" s="13">
        <v>135000</v>
      </c>
      <c r="D73" s="13">
        <v>135000</v>
      </c>
      <c r="E73" s="11">
        <v>7054.23</v>
      </c>
      <c r="F73" s="13">
        <v>75000</v>
      </c>
      <c r="G73" s="13"/>
      <c r="H73" s="13"/>
      <c r="I73" s="13"/>
      <c r="J73" s="13">
        <f t="shared" si="15"/>
        <v>60000</v>
      </c>
    </row>
    <row r="74" spans="1:10">
      <c r="A74" s="16" t="s">
        <v>108</v>
      </c>
      <c r="B74" s="15" t="s">
        <v>109</v>
      </c>
      <c r="C74" s="13">
        <v>165000</v>
      </c>
      <c r="D74" s="13">
        <v>165000</v>
      </c>
      <c r="E74" s="11">
        <v>111623.03</v>
      </c>
      <c r="F74" s="13"/>
      <c r="G74" s="13"/>
      <c r="H74" s="13"/>
      <c r="I74" s="13"/>
      <c r="J74" s="13">
        <f t="shared" si="15"/>
        <v>165000</v>
      </c>
    </row>
    <row r="75" spans="1:10">
      <c r="A75" s="16" t="s">
        <v>14</v>
      </c>
      <c r="B75" s="15" t="s">
        <v>15</v>
      </c>
      <c r="C75" s="13">
        <v>120000</v>
      </c>
      <c r="D75" s="13">
        <v>120000</v>
      </c>
      <c r="E75" s="11">
        <v>7565.22</v>
      </c>
      <c r="F75" s="13">
        <v>52500</v>
      </c>
      <c r="G75" s="13"/>
      <c r="H75" s="13"/>
      <c r="I75" s="13"/>
      <c r="J75" s="13">
        <f t="shared" si="15"/>
        <v>67500</v>
      </c>
    </row>
    <row r="76" spans="1:10">
      <c r="A76" s="17" t="s">
        <v>16</v>
      </c>
      <c r="B76" s="15" t="s">
        <v>17</v>
      </c>
      <c r="C76" s="14">
        <v>502500</v>
      </c>
      <c r="D76" s="14">
        <v>502500</v>
      </c>
      <c r="E76" s="10">
        <v>133769.45000000001</v>
      </c>
      <c r="F76" s="14">
        <f>F77+F78</f>
        <v>0</v>
      </c>
      <c r="G76" s="14">
        <f t="shared" ref="G76:I76" si="29">G77+G78</f>
        <v>0</v>
      </c>
      <c r="H76" s="14">
        <f t="shared" si="29"/>
        <v>0</v>
      </c>
      <c r="I76" s="14">
        <f t="shared" si="29"/>
        <v>0</v>
      </c>
      <c r="J76" s="14">
        <f t="shared" si="15"/>
        <v>502500</v>
      </c>
    </row>
    <row r="77" spans="1:10">
      <c r="A77" s="16" t="s">
        <v>43</v>
      </c>
      <c r="B77" s="15" t="s">
        <v>44</v>
      </c>
      <c r="C77" s="13">
        <v>247500</v>
      </c>
      <c r="D77" s="13">
        <v>247500</v>
      </c>
      <c r="E77" s="11">
        <v>34612.57</v>
      </c>
      <c r="F77" s="13"/>
      <c r="G77" s="13"/>
      <c r="H77" s="13"/>
      <c r="I77" s="13"/>
      <c r="J77" s="13">
        <f t="shared" si="15"/>
        <v>247500</v>
      </c>
    </row>
    <row r="78" spans="1:10">
      <c r="A78" s="16" t="s">
        <v>100</v>
      </c>
      <c r="B78" s="15" t="s">
        <v>101</v>
      </c>
      <c r="C78" s="13">
        <v>255000</v>
      </c>
      <c r="D78" s="13">
        <v>255000</v>
      </c>
      <c r="E78" s="11">
        <v>159156.88</v>
      </c>
      <c r="F78" s="13"/>
      <c r="G78" s="13"/>
      <c r="H78" s="13"/>
      <c r="I78" s="13"/>
      <c r="J78" s="13">
        <f t="shared" si="15"/>
        <v>255000</v>
      </c>
    </row>
    <row r="79" spans="1:10">
      <c r="A79" s="17" t="s">
        <v>20</v>
      </c>
      <c r="B79" s="15" t="s">
        <v>21</v>
      </c>
      <c r="C79" s="14">
        <v>1638750</v>
      </c>
      <c r="D79" s="14">
        <v>1638750</v>
      </c>
      <c r="E79" s="10">
        <v>642527.53</v>
      </c>
      <c r="F79" s="14">
        <f>SUM(F80:F86,)</f>
        <v>0</v>
      </c>
      <c r="G79" s="14">
        <f t="shared" ref="G79:I79" si="30">SUM(G80:G86,)</f>
        <v>0</v>
      </c>
      <c r="H79" s="14">
        <f t="shared" si="30"/>
        <v>0</v>
      </c>
      <c r="I79" s="14">
        <f t="shared" si="30"/>
        <v>0</v>
      </c>
      <c r="J79" s="14">
        <f t="shared" si="15"/>
        <v>1638750</v>
      </c>
    </row>
    <row r="80" spans="1:10">
      <c r="A80" s="16" t="s">
        <v>102</v>
      </c>
      <c r="B80" s="15" t="s">
        <v>103</v>
      </c>
      <c r="C80" s="13">
        <v>176250</v>
      </c>
      <c r="D80" s="13">
        <v>176250</v>
      </c>
      <c r="E80" s="11">
        <v>150000</v>
      </c>
      <c r="F80" s="13"/>
      <c r="G80" s="13"/>
      <c r="H80" s="13"/>
      <c r="I80" s="13"/>
      <c r="J80" s="13">
        <f t="shared" si="15"/>
        <v>176250</v>
      </c>
    </row>
    <row r="81" spans="1:10">
      <c r="A81" s="16" t="s">
        <v>28</v>
      </c>
      <c r="B81" s="15" t="s">
        <v>29</v>
      </c>
      <c r="C81" s="13">
        <v>105000</v>
      </c>
      <c r="D81" s="13">
        <v>105000</v>
      </c>
      <c r="E81" s="11">
        <v>83794.31</v>
      </c>
      <c r="F81" s="13"/>
      <c r="G81" s="13"/>
      <c r="H81" s="13"/>
      <c r="I81" s="13"/>
      <c r="J81" s="13">
        <f t="shared" si="15"/>
        <v>105000</v>
      </c>
    </row>
    <row r="82" spans="1:10">
      <c r="A82" s="16" t="s">
        <v>81</v>
      </c>
      <c r="B82" s="15" t="s">
        <v>82</v>
      </c>
      <c r="C82" s="13">
        <v>52500</v>
      </c>
      <c r="D82" s="13">
        <v>52500</v>
      </c>
      <c r="E82" s="11">
        <v>3031.56</v>
      </c>
      <c r="F82" s="13"/>
      <c r="G82" s="13"/>
      <c r="H82" s="13"/>
      <c r="I82" s="13"/>
      <c r="J82" s="13">
        <f t="shared" si="15"/>
        <v>52500</v>
      </c>
    </row>
    <row r="83" spans="1:10">
      <c r="A83" s="16" t="s">
        <v>104</v>
      </c>
      <c r="B83" s="15" t="s">
        <v>105</v>
      </c>
      <c r="C83" s="13">
        <v>135000</v>
      </c>
      <c r="D83" s="13">
        <v>135000</v>
      </c>
      <c r="E83" s="13">
        <v>45000</v>
      </c>
      <c r="F83" s="13"/>
      <c r="G83" s="13"/>
      <c r="H83" s="13"/>
      <c r="I83" s="13"/>
      <c r="J83" s="13">
        <f t="shared" si="15"/>
        <v>135000</v>
      </c>
    </row>
    <row r="84" spans="1:10">
      <c r="A84" s="16" t="s">
        <v>83</v>
      </c>
      <c r="B84" s="15" t="s">
        <v>84</v>
      </c>
      <c r="C84" s="13">
        <v>525000</v>
      </c>
      <c r="D84" s="13">
        <v>525000</v>
      </c>
      <c r="E84" s="11">
        <v>289690.84999999998</v>
      </c>
      <c r="F84" s="13"/>
      <c r="G84" s="13"/>
      <c r="H84" s="13"/>
      <c r="I84" s="13"/>
      <c r="J84" s="13">
        <f t="shared" si="15"/>
        <v>525000</v>
      </c>
    </row>
    <row r="85" spans="1:10">
      <c r="A85" s="16" t="s">
        <v>30</v>
      </c>
      <c r="B85" s="15" t="s">
        <v>31</v>
      </c>
      <c r="C85" s="13">
        <v>450000</v>
      </c>
      <c r="D85" s="13">
        <v>450000</v>
      </c>
      <c r="E85" s="11">
        <v>116010.81</v>
      </c>
      <c r="F85" s="13"/>
      <c r="G85" s="13"/>
      <c r="H85" s="13"/>
      <c r="I85" s="13"/>
      <c r="J85" s="13">
        <f t="shared" si="15"/>
        <v>450000</v>
      </c>
    </row>
    <row r="86" spans="1:10">
      <c r="A86" s="16" t="s">
        <v>47</v>
      </c>
      <c r="B86" s="15" t="s">
        <v>48</v>
      </c>
      <c r="C86" s="13">
        <v>195000</v>
      </c>
      <c r="D86" s="13">
        <v>195000</v>
      </c>
      <c r="E86" s="11">
        <v>150000</v>
      </c>
      <c r="F86" s="13"/>
      <c r="G86" s="13"/>
      <c r="H86" s="13"/>
      <c r="I86" s="13"/>
      <c r="J86" s="13">
        <f t="shared" si="15"/>
        <v>195000</v>
      </c>
    </row>
    <row r="87" spans="1:10">
      <c r="A87" s="17" t="s">
        <v>49</v>
      </c>
      <c r="B87" s="15" t="s">
        <v>50</v>
      </c>
      <c r="C87" s="14">
        <v>22500</v>
      </c>
      <c r="D87" s="14">
        <v>22500</v>
      </c>
      <c r="E87" s="14"/>
      <c r="F87" s="14">
        <f>F88+F89</f>
        <v>0</v>
      </c>
      <c r="G87" s="14">
        <f t="shared" ref="G87:I87" si="31">G88+G89</f>
        <v>0</v>
      </c>
      <c r="H87" s="14">
        <f t="shared" si="31"/>
        <v>0</v>
      </c>
      <c r="I87" s="14">
        <f t="shared" si="31"/>
        <v>0</v>
      </c>
      <c r="J87" s="14">
        <f t="shared" si="15"/>
        <v>22500</v>
      </c>
    </row>
    <row r="88" spans="1:10">
      <c r="A88" s="16" t="s">
        <v>63</v>
      </c>
      <c r="B88" s="15" t="s">
        <v>64</v>
      </c>
      <c r="C88" s="13">
        <v>7500</v>
      </c>
      <c r="D88" s="13">
        <v>7500</v>
      </c>
      <c r="E88" s="13"/>
      <c r="F88" s="13"/>
      <c r="G88" s="13"/>
      <c r="H88" s="13"/>
      <c r="I88" s="13"/>
      <c r="J88" s="13">
        <f t="shared" si="15"/>
        <v>7500</v>
      </c>
    </row>
    <row r="89" spans="1:10">
      <c r="A89" s="16" t="s">
        <v>53</v>
      </c>
      <c r="B89" s="15" t="s">
        <v>54</v>
      </c>
      <c r="C89" s="13">
        <v>15000</v>
      </c>
      <c r="D89" s="13">
        <v>15000</v>
      </c>
      <c r="E89" s="13"/>
      <c r="F89" s="13"/>
      <c r="G89" s="13"/>
      <c r="H89" s="13"/>
      <c r="I89" s="13"/>
      <c r="J89" s="13">
        <f t="shared" si="15"/>
        <v>15000</v>
      </c>
    </row>
    <row r="90" spans="1:10">
      <c r="A90" s="36" t="s">
        <v>69</v>
      </c>
      <c r="B90" s="37" t="s">
        <v>70</v>
      </c>
      <c r="C90" s="14">
        <v>31500</v>
      </c>
      <c r="D90" s="38">
        <v>31500</v>
      </c>
      <c r="E90" s="39">
        <v>14449.87</v>
      </c>
      <c r="F90" s="38">
        <f>F91</f>
        <v>0</v>
      </c>
      <c r="G90" s="38">
        <f t="shared" ref="G90:I90" si="32">G91</f>
        <v>0</v>
      </c>
      <c r="H90" s="38">
        <f t="shared" si="32"/>
        <v>0</v>
      </c>
      <c r="I90" s="38">
        <f t="shared" si="32"/>
        <v>0</v>
      </c>
      <c r="J90" s="38">
        <f t="shared" si="15"/>
        <v>31500</v>
      </c>
    </row>
    <row r="91" spans="1:10">
      <c r="A91" s="17" t="s">
        <v>85</v>
      </c>
      <c r="B91" s="15" t="s">
        <v>86</v>
      </c>
      <c r="C91" s="14">
        <v>31500</v>
      </c>
      <c r="D91" s="14">
        <v>31500</v>
      </c>
      <c r="E91" s="10">
        <v>14449.87</v>
      </c>
      <c r="F91" s="14">
        <f>F92+F93</f>
        <v>0</v>
      </c>
      <c r="G91" s="14">
        <f t="shared" ref="G91:I91" si="33">G92+G93</f>
        <v>0</v>
      </c>
      <c r="H91" s="14">
        <f t="shared" si="33"/>
        <v>0</v>
      </c>
      <c r="I91" s="14">
        <f t="shared" si="33"/>
        <v>0</v>
      </c>
      <c r="J91" s="14">
        <f t="shared" si="15"/>
        <v>31500</v>
      </c>
    </row>
    <row r="92" spans="1:10">
      <c r="A92" s="16" t="s">
        <v>87</v>
      </c>
      <c r="B92" s="15" t="s">
        <v>88</v>
      </c>
      <c r="C92" s="13">
        <v>30000</v>
      </c>
      <c r="D92" s="13">
        <v>30000</v>
      </c>
      <c r="E92" s="11">
        <v>14449.87</v>
      </c>
      <c r="F92" s="13"/>
      <c r="G92" s="13"/>
      <c r="H92" s="13"/>
      <c r="I92" s="13"/>
      <c r="J92" s="13">
        <f t="shared" si="15"/>
        <v>30000</v>
      </c>
    </row>
    <row r="93" spans="1:10">
      <c r="A93" s="16" t="s">
        <v>116</v>
      </c>
      <c r="B93" s="15" t="s">
        <v>117</v>
      </c>
      <c r="C93" s="13">
        <v>1500</v>
      </c>
      <c r="D93" s="13">
        <v>1500</v>
      </c>
      <c r="E93" s="13"/>
      <c r="F93" s="13"/>
      <c r="G93" s="13"/>
      <c r="H93" s="13"/>
      <c r="I93" s="13"/>
      <c r="J93" s="13">
        <f t="shared" si="15"/>
        <v>1500</v>
      </c>
    </row>
    <row r="94" spans="1:10">
      <c r="A94" s="32" t="s">
        <v>118</v>
      </c>
      <c r="B94" s="33" t="s">
        <v>119</v>
      </c>
      <c r="C94" s="14">
        <v>616900</v>
      </c>
      <c r="D94" s="34">
        <v>616900</v>
      </c>
      <c r="E94" s="35">
        <v>203007.05</v>
      </c>
      <c r="F94" s="34">
        <f>F95</f>
        <v>198000</v>
      </c>
      <c r="G94" s="34">
        <f t="shared" ref="G94:I94" si="34">G95</f>
        <v>0</v>
      </c>
      <c r="H94" s="34">
        <f t="shared" si="34"/>
        <v>0</v>
      </c>
      <c r="I94" s="34">
        <f t="shared" si="34"/>
        <v>0</v>
      </c>
      <c r="J94" s="34">
        <f t="shared" si="15"/>
        <v>418900</v>
      </c>
    </row>
    <row r="95" spans="1:10">
      <c r="A95" s="18" t="s">
        <v>144</v>
      </c>
      <c r="B95" s="19" t="s">
        <v>145</v>
      </c>
      <c r="C95" s="14">
        <v>616900</v>
      </c>
      <c r="D95" s="20">
        <v>616900</v>
      </c>
      <c r="E95" s="21">
        <v>203007.05</v>
      </c>
      <c r="F95" s="20">
        <f>F96+F104+F114</f>
        <v>198000</v>
      </c>
      <c r="G95" s="20">
        <f t="shared" ref="G95:I95" si="35">G96+G104+G114</f>
        <v>0</v>
      </c>
      <c r="H95" s="20">
        <f t="shared" si="35"/>
        <v>0</v>
      </c>
      <c r="I95" s="20">
        <f t="shared" si="35"/>
        <v>0</v>
      </c>
      <c r="J95" s="20">
        <f t="shared" si="15"/>
        <v>418900</v>
      </c>
    </row>
    <row r="96" spans="1:10">
      <c r="A96" s="36" t="s">
        <v>6</v>
      </c>
      <c r="B96" s="37" t="s">
        <v>34</v>
      </c>
      <c r="C96" s="14">
        <v>426900</v>
      </c>
      <c r="D96" s="38">
        <v>426900</v>
      </c>
      <c r="E96" s="39">
        <v>201287.27</v>
      </c>
      <c r="F96" s="38">
        <f>F97+F100+F102</f>
        <v>87000</v>
      </c>
      <c r="G96" s="38">
        <f t="shared" ref="G96:I96" si="36">G97+G100+G102</f>
        <v>0</v>
      </c>
      <c r="H96" s="38">
        <f t="shared" si="36"/>
        <v>0</v>
      </c>
      <c r="I96" s="38">
        <f t="shared" si="36"/>
        <v>0</v>
      </c>
      <c r="J96" s="38">
        <f t="shared" si="15"/>
        <v>339900</v>
      </c>
    </row>
    <row r="97" spans="1:10">
      <c r="A97" s="17" t="s">
        <v>35</v>
      </c>
      <c r="B97" s="15" t="s">
        <v>36</v>
      </c>
      <c r="C97" s="14">
        <v>360000</v>
      </c>
      <c r="D97" s="14">
        <v>360000</v>
      </c>
      <c r="E97" s="10">
        <v>174190.61</v>
      </c>
      <c r="F97" s="14">
        <f>F98+F99</f>
        <v>70000</v>
      </c>
      <c r="G97" s="14">
        <f t="shared" ref="G97:I97" si="37">G98+G99</f>
        <v>0</v>
      </c>
      <c r="H97" s="14">
        <f t="shared" si="37"/>
        <v>0</v>
      </c>
      <c r="I97" s="14">
        <f t="shared" si="37"/>
        <v>0</v>
      </c>
      <c r="J97" s="14">
        <f t="shared" si="15"/>
        <v>290000</v>
      </c>
    </row>
    <row r="98" spans="1:10">
      <c r="A98" s="16" t="s">
        <v>37</v>
      </c>
      <c r="B98" s="15" t="s">
        <v>38</v>
      </c>
      <c r="C98" s="13">
        <v>350000</v>
      </c>
      <c r="D98" s="13">
        <v>350000</v>
      </c>
      <c r="E98" s="11">
        <v>172407.07</v>
      </c>
      <c r="F98" s="13">
        <v>70000</v>
      </c>
      <c r="G98" s="13"/>
      <c r="H98" s="13"/>
      <c r="I98" s="13"/>
      <c r="J98" s="13">
        <f t="shared" si="15"/>
        <v>280000</v>
      </c>
    </row>
    <row r="99" spans="1:10">
      <c r="A99" s="16" t="s">
        <v>75</v>
      </c>
      <c r="B99" s="15" t="s">
        <v>76</v>
      </c>
      <c r="C99" s="13">
        <v>10000</v>
      </c>
      <c r="D99" s="13">
        <v>10000</v>
      </c>
      <c r="E99" s="13"/>
      <c r="F99" s="13"/>
      <c r="G99" s="13"/>
      <c r="H99" s="13"/>
      <c r="I99" s="13"/>
      <c r="J99" s="13">
        <f t="shared" si="15"/>
        <v>10000</v>
      </c>
    </row>
    <row r="100" spans="1:10">
      <c r="A100" s="17" t="s">
        <v>95</v>
      </c>
      <c r="B100" s="15" t="s">
        <v>96</v>
      </c>
      <c r="C100" s="14">
        <v>7500</v>
      </c>
      <c r="D100" s="14">
        <v>7500</v>
      </c>
      <c r="E100" s="10">
        <v>2437.5</v>
      </c>
      <c r="F100" s="14">
        <f>F101</f>
        <v>0</v>
      </c>
      <c r="G100" s="14">
        <f t="shared" ref="G100:I100" si="38">G101</f>
        <v>0</v>
      </c>
      <c r="H100" s="14">
        <f t="shared" si="38"/>
        <v>0</v>
      </c>
      <c r="I100" s="14">
        <f t="shared" si="38"/>
        <v>0</v>
      </c>
      <c r="J100" s="14">
        <f t="shared" si="15"/>
        <v>7500</v>
      </c>
    </row>
    <row r="101" spans="1:10">
      <c r="A101" s="16" t="s">
        <v>97</v>
      </c>
      <c r="B101" s="15" t="s">
        <v>96</v>
      </c>
      <c r="C101" s="13">
        <v>7500</v>
      </c>
      <c r="D101" s="13">
        <v>7500</v>
      </c>
      <c r="E101" s="11">
        <v>2437.5</v>
      </c>
      <c r="F101" s="13"/>
      <c r="G101" s="13"/>
      <c r="H101" s="13"/>
      <c r="I101" s="13"/>
      <c r="J101" s="13">
        <f t="shared" si="15"/>
        <v>7500</v>
      </c>
    </row>
    <row r="102" spans="1:10">
      <c r="A102" s="17" t="s">
        <v>39</v>
      </c>
      <c r="B102" s="15" t="s">
        <v>40</v>
      </c>
      <c r="C102" s="14">
        <v>59400</v>
      </c>
      <c r="D102" s="14">
        <v>59400</v>
      </c>
      <c r="E102" s="10">
        <v>24659.16</v>
      </c>
      <c r="F102" s="14">
        <f>F103</f>
        <v>17000</v>
      </c>
      <c r="G102" s="14">
        <f t="shared" ref="G102:I102" si="39">G103</f>
        <v>0</v>
      </c>
      <c r="H102" s="14">
        <f t="shared" si="39"/>
        <v>0</v>
      </c>
      <c r="I102" s="14">
        <f t="shared" si="39"/>
        <v>0</v>
      </c>
      <c r="J102" s="14">
        <f t="shared" si="15"/>
        <v>42400</v>
      </c>
    </row>
    <row r="103" spans="1:10">
      <c r="A103" s="16" t="s">
        <v>41</v>
      </c>
      <c r="B103" s="15" t="s">
        <v>42</v>
      </c>
      <c r="C103" s="13">
        <v>59400</v>
      </c>
      <c r="D103" s="13">
        <v>59400</v>
      </c>
      <c r="E103" s="11">
        <v>24364.880000000001</v>
      </c>
      <c r="F103" s="13">
        <v>17000</v>
      </c>
      <c r="G103" s="13"/>
      <c r="H103" s="13"/>
      <c r="I103" s="13"/>
      <c r="J103" s="13">
        <f t="shared" si="15"/>
        <v>42400</v>
      </c>
    </row>
    <row r="104" spans="1:10">
      <c r="A104" s="36" t="s">
        <v>8</v>
      </c>
      <c r="B104" s="37" t="s">
        <v>9</v>
      </c>
      <c r="C104" s="14">
        <v>152500</v>
      </c>
      <c r="D104" s="38">
        <v>152500</v>
      </c>
      <c r="E104" s="39">
        <v>1719.78</v>
      </c>
      <c r="F104" s="38">
        <f>F105+F109</f>
        <v>81000</v>
      </c>
      <c r="G104" s="38">
        <f t="shared" ref="G104:I104" si="40">G105+G109</f>
        <v>0</v>
      </c>
      <c r="H104" s="38">
        <f t="shared" si="40"/>
        <v>0</v>
      </c>
      <c r="I104" s="38">
        <f t="shared" si="40"/>
        <v>0</v>
      </c>
      <c r="J104" s="38">
        <f t="shared" si="15"/>
        <v>71500</v>
      </c>
    </row>
    <row r="105" spans="1:10">
      <c r="A105" s="17" t="s">
        <v>10</v>
      </c>
      <c r="B105" s="15" t="s">
        <v>11</v>
      </c>
      <c r="C105" s="14">
        <v>106250</v>
      </c>
      <c r="D105" s="14">
        <v>106250</v>
      </c>
      <c r="E105" s="10">
        <v>1719.78</v>
      </c>
      <c r="F105" s="14">
        <f>F106+F107+F108</f>
        <v>60000</v>
      </c>
      <c r="G105" s="14">
        <f t="shared" ref="G105:I105" si="41">G106+G107+G108</f>
        <v>0</v>
      </c>
      <c r="H105" s="14">
        <f t="shared" si="41"/>
        <v>0</v>
      </c>
      <c r="I105" s="14">
        <f t="shared" si="41"/>
        <v>0</v>
      </c>
      <c r="J105" s="14">
        <f t="shared" si="15"/>
        <v>46250</v>
      </c>
    </row>
    <row r="106" spans="1:10">
      <c r="A106" s="16" t="s">
        <v>12</v>
      </c>
      <c r="B106" s="15" t="s">
        <v>13</v>
      </c>
      <c r="C106" s="13">
        <v>62500</v>
      </c>
      <c r="D106" s="13">
        <v>62500</v>
      </c>
      <c r="E106" s="13"/>
      <c r="F106" s="13">
        <v>40000</v>
      </c>
      <c r="G106" s="13"/>
      <c r="H106" s="13"/>
      <c r="I106" s="13"/>
      <c r="J106" s="13">
        <f t="shared" si="15"/>
        <v>22500</v>
      </c>
    </row>
    <row r="107" spans="1:10">
      <c r="A107" s="16" t="s">
        <v>108</v>
      </c>
      <c r="B107" s="15" t="s">
        <v>109</v>
      </c>
      <c r="C107" s="13">
        <v>18750</v>
      </c>
      <c r="D107" s="13">
        <v>18750</v>
      </c>
      <c r="E107" s="11">
        <v>1719.78</v>
      </c>
      <c r="F107" s="13"/>
      <c r="G107" s="13"/>
      <c r="H107" s="13"/>
      <c r="I107" s="13"/>
      <c r="J107" s="13">
        <f t="shared" si="15"/>
        <v>18750</v>
      </c>
    </row>
    <row r="108" spans="1:10">
      <c r="A108" s="16" t="s">
        <v>14</v>
      </c>
      <c r="B108" s="15" t="s">
        <v>15</v>
      </c>
      <c r="C108" s="13">
        <v>25000</v>
      </c>
      <c r="D108" s="13">
        <v>25000</v>
      </c>
      <c r="E108" s="13"/>
      <c r="F108" s="13">
        <v>20000</v>
      </c>
      <c r="G108" s="13"/>
      <c r="H108" s="13"/>
      <c r="I108" s="13"/>
      <c r="J108" s="13">
        <f t="shared" si="15"/>
        <v>5000</v>
      </c>
    </row>
    <row r="109" spans="1:10">
      <c r="A109" s="17" t="s">
        <v>20</v>
      </c>
      <c r="B109" s="15" t="s">
        <v>21</v>
      </c>
      <c r="C109" s="14">
        <v>46250</v>
      </c>
      <c r="D109" s="14">
        <v>46250</v>
      </c>
      <c r="E109" s="14"/>
      <c r="F109" s="14">
        <f>F110+F111+F112+F113</f>
        <v>21000</v>
      </c>
      <c r="G109" s="14">
        <f t="shared" ref="G109:I109" si="42">G110+G111+G112+G113</f>
        <v>0</v>
      </c>
      <c r="H109" s="14">
        <f t="shared" si="42"/>
        <v>0</v>
      </c>
      <c r="I109" s="14">
        <f t="shared" si="42"/>
        <v>0</v>
      </c>
      <c r="J109" s="14">
        <f t="shared" si="15"/>
        <v>25250</v>
      </c>
    </row>
    <row r="110" spans="1:10">
      <c r="A110" s="16" t="s">
        <v>102</v>
      </c>
      <c r="B110" s="15" t="s">
        <v>103</v>
      </c>
      <c r="C110" s="13">
        <v>1250</v>
      </c>
      <c r="D110" s="13">
        <v>1250</v>
      </c>
      <c r="E110" s="13"/>
      <c r="F110" s="13">
        <v>1000</v>
      </c>
      <c r="G110" s="13"/>
      <c r="H110" s="13"/>
      <c r="I110" s="13"/>
      <c r="J110" s="13">
        <f t="shared" si="15"/>
        <v>250</v>
      </c>
    </row>
    <row r="111" spans="1:10">
      <c r="A111" s="16" t="s">
        <v>81</v>
      </c>
      <c r="B111" s="15" t="s">
        <v>82</v>
      </c>
      <c r="C111" s="13">
        <v>7500</v>
      </c>
      <c r="D111" s="13">
        <v>7500</v>
      </c>
      <c r="E111" s="13"/>
      <c r="F111" s="13"/>
      <c r="G111" s="13"/>
      <c r="H111" s="13"/>
      <c r="I111" s="13"/>
      <c r="J111" s="13">
        <f t="shared" si="15"/>
        <v>7500</v>
      </c>
    </row>
    <row r="112" spans="1:10">
      <c r="A112" s="16" t="s">
        <v>83</v>
      </c>
      <c r="B112" s="15" t="s">
        <v>84</v>
      </c>
      <c r="C112" s="13">
        <v>25000</v>
      </c>
      <c r="D112" s="13">
        <v>25000</v>
      </c>
      <c r="E112" s="13"/>
      <c r="F112" s="13">
        <v>20000</v>
      </c>
      <c r="G112" s="13"/>
      <c r="H112" s="13"/>
      <c r="I112" s="13"/>
      <c r="J112" s="13">
        <f t="shared" ref="J112:J175" si="43">D112-F112+G112-H112+I112</f>
        <v>5000</v>
      </c>
    </row>
    <row r="113" spans="1:10">
      <c r="A113" s="16" t="s">
        <v>30</v>
      </c>
      <c r="B113" s="15" t="s">
        <v>31</v>
      </c>
      <c r="C113" s="13">
        <v>12500</v>
      </c>
      <c r="D113" s="13">
        <v>12500</v>
      </c>
      <c r="E113" s="13"/>
      <c r="F113" s="13"/>
      <c r="G113" s="13"/>
      <c r="H113" s="13"/>
      <c r="I113" s="13"/>
      <c r="J113" s="13">
        <f t="shared" si="43"/>
        <v>12500</v>
      </c>
    </row>
    <row r="114" spans="1:10">
      <c r="A114" s="36" t="s">
        <v>69</v>
      </c>
      <c r="B114" s="37" t="s">
        <v>70</v>
      </c>
      <c r="C114" s="14">
        <v>37500</v>
      </c>
      <c r="D114" s="38">
        <v>37500</v>
      </c>
      <c r="E114" s="38"/>
      <c r="F114" s="38">
        <f>F115</f>
        <v>30000</v>
      </c>
      <c r="G114" s="38">
        <f t="shared" ref="G114:I115" si="44">G115</f>
        <v>0</v>
      </c>
      <c r="H114" s="38">
        <f t="shared" si="44"/>
        <v>0</v>
      </c>
      <c r="I114" s="38">
        <f t="shared" si="44"/>
        <v>0</v>
      </c>
      <c r="J114" s="38">
        <f t="shared" si="43"/>
        <v>7500</v>
      </c>
    </row>
    <row r="115" spans="1:10">
      <c r="A115" s="17" t="s">
        <v>85</v>
      </c>
      <c r="B115" s="15" t="s">
        <v>86</v>
      </c>
      <c r="C115" s="14">
        <v>37500</v>
      </c>
      <c r="D115" s="14">
        <v>37500</v>
      </c>
      <c r="E115" s="14"/>
      <c r="F115" s="14">
        <f>F116</f>
        <v>30000</v>
      </c>
      <c r="G115" s="14">
        <f t="shared" si="44"/>
        <v>0</v>
      </c>
      <c r="H115" s="14">
        <f t="shared" si="44"/>
        <v>0</v>
      </c>
      <c r="I115" s="14">
        <f t="shared" si="44"/>
        <v>0</v>
      </c>
      <c r="J115" s="14">
        <f t="shared" si="43"/>
        <v>7500</v>
      </c>
    </row>
    <row r="116" spans="1:10">
      <c r="A116" s="16" t="s">
        <v>87</v>
      </c>
      <c r="B116" s="15" t="s">
        <v>88</v>
      </c>
      <c r="C116" s="13">
        <v>37500</v>
      </c>
      <c r="D116" s="13">
        <v>37500</v>
      </c>
      <c r="E116" s="13"/>
      <c r="F116" s="13">
        <v>30000</v>
      </c>
      <c r="G116" s="13"/>
      <c r="H116" s="13"/>
      <c r="I116" s="13"/>
      <c r="J116" s="13">
        <f t="shared" si="43"/>
        <v>7500</v>
      </c>
    </row>
    <row r="117" spans="1:10">
      <c r="A117" s="32" t="s">
        <v>152</v>
      </c>
      <c r="B117" s="33" t="s">
        <v>153</v>
      </c>
      <c r="C117" s="14">
        <v>230000</v>
      </c>
      <c r="D117" s="34">
        <v>230000</v>
      </c>
      <c r="E117" s="35">
        <v>140391.49</v>
      </c>
      <c r="F117" s="34">
        <f>F118</f>
        <v>76000</v>
      </c>
      <c r="G117" s="34">
        <f t="shared" ref="G117:I118" si="45">G118</f>
        <v>0</v>
      </c>
      <c r="H117" s="34">
        <f t="shared" si="45"/>
        <v>0</v>
      </c>
      <c r="I117" s="34">
        <f t="shared" si="45"/>
        <v>0</v>
      </c>
      <c r="J117" s="34">
        <f t="shared" si="43"/>
        <v>154000</v>
      </c>
    </row>
    <row r="118" spans="1:10">
      <c r="A118" s="18" t="s">
        <v>140</v>
      </c>
      <c r="B118" s="19" t="s">
        <v>141</v>
      </c>
      <c r="C118" s="14">
        <v>230000</v>
      </c>
      <c r="D118" s="20">
        <v>230000</v>
      </c>
      <c r="E118" s="21">
        <v>140391.49</v>
      </c>
      <c r="F118" s="20">
        <f>F119</f>
        <v>76000</v>
      </c>
      <c r="G118" s="20">
        <f t="shared" si="45"/>
        <v>0</v>
      </c>
      <c r="H118" s="20">
        <f t="shared" si="45"/>
        <v>0</v>
      </c>
      <c r="I118" s="20">
        <f t="shared" si="45"/>
        <v>0</v>
      </c>
      <c r="J118" s="20">
        <f t="shared" si="43"/>
        <v>154000</v>
      </c>
    </row>
    <row r="119" spans="1:10">
      <c r="A119" s="36" t="s">
        <v>8</v>
      </c>
      <c r="B119" s="37" t="s">
        <v>9</v>
      </c>
      <c r="C119" s="14">
        <v>230000</v>
      </c>
      <c r="D119" s="38">
        <v>230000</v>
      </c>
      <c r="E119" s="39">
        <v>140391.49</v>
      </c>
      <c r="F119" s="38">
        <f>F120+F124</f>
        <v>76000</v>
      </c>
      <c r="G119" s="38">
        <f t="shared" ref="G119:I119" si="46">G120+G124</f>
        <v>0</v>
      </c>
      <c r="H119" s="38">
        <f t="shared" si="46"/>
        <v>0</v>
      </c>
      <c r="I119" s="38">
        <f t="shared" si="46"/>
        <v>0</v>
      </c>
      <c r="J119" s="38">
        <f t="shared" si="43"/>
        <v>154000</v>
      </c>
    </row>
    <row r="120" spans="1:10">
      <c r="A120" s="17" t="s">
        <v>20</v>
      </c>
      <c r="B120" s="15" t="s">
        <v>21</v>
      </c>
      <c r="C120" s="14">
        <v>110000</v>
      </c>
      <c r="D120" s="14">
        <v>110000</v>
      </c>
      <c r="E120" s="10">
        <v>32774.67</v>
      </c>
      <c r="F120" s="14">
        <f>F121+F122+F123</f>
        <v>76000</v>
      </c>
      <c r="G120" s="14">
        <f t="shared" ref="G120:I120" si="47">G121+G122+G123</f>
        <v>0</v>
      </c>
      <c r="H120" s="14">
        <f t="shared" si="47"/>
        <v>0</v>
      </c>
      <c r="I120" s="14">
        <f t="shared" si="47"/>
        <v>0</v>
      </c>
      <c r="J120" s="14">
        <f t="shared" si="43"/>
        <v>34000</v>
      </c>
    </row>
    <row r="121" spans="1:10">
      <c r="A121" s="16" t="s">
        <v>81</v>
      </c>
      <c r="B121" s="15" t="s">
        <v>82</v>
      </c>
      <c r="C121" s="13">
        <v>30000</v>
      </c>
      <c r="D121" s="13">
        <v>30000</v>
      </c>
      <c r="E121" s="11">
        <v>3577.38</v>
      </c>
      <c r="F121" s="13">
        <v>26000</v>
      </c>
      <c r="G121" s="13"/>
      <c r="H121" s="13"/>
      <c r="I121" s="13"/>
      <c r="J121" s="13">
        <f t="shared" si="43"/>
        <v>4000</v>
      </c>
    </row>
    <row r="122" spans="1:10">
      <c r="A122" s="16" t="s">
        <v>83</v>
      </c>
      <c r="B122" s="15" t="s">
        <v>84</v>
      </c>
      <c r="C122" s="13">
        <v>40000</v>
      </c>
      <c r="D122" s="13">
        <v>40000</v>
      </c>
      <c r="E122" s="11">
        <v>9000</v>
      </c>
      <c r="F122" s="13">
        <v>31000</v>
      </c>
      <c r="G122" s="13"/>
      <c r="H122" s="13"/>
      <c r="I122" s="13"/>
      <c r="J122" s="13">
        <f t="shared" si="43"/>
        <v>9000</v>
      </c>
    </row>
    <row r="123" spans="1:10">
      <c r="A123" s="16" t="s">
        <v>30</v>
      </c>
      <c r="B123" s="15" t="s">
        <v>31</v>
      </c>
      <c r="C123" s="13">
        <v>40000</v>
      </c>
      <c r="D123" s="13">
        <v>40000</v>
      </c>
      <c r="E123" s="11">
        <v>20197.29</v>
      </c>
      <c r="F123" s="13">
        <v>19000</v>
      </c>
      <c r="G123" s="13"/>
      <c r="H123" s="13"/>
      <c r="I123" s="13"/>
      <c r="J123" s="13">
        <f t="shared" si="43"/>
        <v>21000</v>
      </c>
    </row>
    <row r="124" spans="1:10">
      <c r="A124" s="17" t="s">
        <v>49</v>
      </c>
      <c r="B124" s="15" t="s">
        <v>50</v>
      </c>
      <c r="C124" s="14">
        <v>120000</v>
      </c>
      <c r="D124" s="14">
        <v>120000</v>
      </c>
      <c r="E124" s="10">
        <v>107616.82</v>
      </c>
      <c r="F124" s="14">
        <f>F125+F126</f>
        <v>0</v>
      </c>
      <c r="G124" s="14">
        <f t="shared" ref="G124:I124" si="48">G125+G126</f>
        <v>0</v>
      </c>
      <c r="H124" s="14">
        <f t="shared" si="48"/>
        <v>0</v>
      </c>
      <c r="I124" s="14">
        <f t="shared" si="48"/>
        <v>0</v>
      </c>
      <c r="J124" s="14">
        <f t="shared" si="43"/>
        <v>120000</v>
      </c>
    </row>
    <row r="125" spans="1:10">
      <c r="A125" s="16" t="s">
        <v>53</v>
      </c>
      <c r="B125" s="15" t="s">
        <v>54</v>
      </c>
      <c r="C125" s="13">
        <v>70000</v>
      </c>
      <c r="D125" s="13">
        <v>70000</v>
      </c>
      <c r="E125" s="11">
        <v>88015</v>
      </c>
      <c r="F125" s="13"/>
      <c r="G125" s="13"/>
      <c r="H125" s="13"/>
      <c r="I125" s="13"/>
      <c r="J125" s="13">
        <f t="shared" si="43"/>
        <v>70000</v>
      </c>
    </row>
    <row r="126" spans="1:10">
      <c r="A126" s="16" t="s">
        <v>55</v>
      </c>
      <c r="B126" s="15" t="s">
        <v>50</v>
      </c>
      <c r="C126" s="13">
        <v>50000</v>
      </c>
      <c r="D126" s="13">
        <v>50000</v>
      </c>
      <c r="E126" s="11">
        <v>19601.82</v>
      </c>
      <c r="F126" s="13"/>
      <c r="G126" s="13"/>
      <c r="H126" s="13"/>
      <c r="I126" s="13"/>
      <c r="J126" s="13">
        <f t="shared" si="43"/>
        <v>50000</v>
      </c>
    </row>
    <row r="127" spans="1:10">
      <c r="A127" s="32" t="s">
        <v>154</v>
      </c>
      <c r="B127" s="33" t="s">
        <v>155</v>
      </c>
      <c r="C127" s="14">
        <v>5025000</v>
      </c>
      <c r="D127" s="34">
        <v>5025000</v>
      </c>
      <c r="E127" s="35">
        <v>384396.96</v>
      </c>
      <c r="F127" s="34">
        <f>F128</f>
        <v>500000</v>
      </c>
      <c r="G127" s="34">
        <f t="shared" ref="G127:I128" si="49">G128</f>
        <v>0</v>
      </c>
      <c r="H127" s="34">
        <f t="shared" si="49"/>
        <v>0</v>
      </c>
      <c r="I127" s="34">
        <f t="shared" si="49"/>
        <v>0</v>
      </c>
      <c r="J127" s="34">
        <f t="shared" si="43"/>
        <v>4525000</v>
      </c>
    </row>
    <row r="128" spans="1:10">
      <c r="A128" s="18" t="s">
        <v>140</v>
      </c>
      <c r="B128" s="19" t="s">
        <v>141</v>
      </c>
      <c r="C128" s="14">
        <v>5025000</v>
      </c>
      <c r="D128" s="20">
        <v>5025000</v>
      </c>
      <c r="E128" s="21">
        <v>384396.96</v>
      </c>
      <c r="F128" s="20">
        <f>F129</f>
        <v>500000</v>
      </c>
      <c r="G128" s="20">
        <f t="shared" si="49"/>
        <v>0</v>
      </c>
      <c r="H128" s="20">
        <f t="shared" si="49"/>
        <v>0</v>
      </c>
      <c r="I128" s="20">
        <f t="shared" si="49"/>
        <v>0</v>
      </c>
      <c r="J128" s="20">
        <f t="shared" si="43"/>
        <v>4525000</v>
      </c>
    </row>
    <row r="129" spans="1:12">
      <c r="A129" s="36" t="s">
        <v>8</v>
      </c>
      <c r="B129" s="37" t="s">
        <v>9</v>
      </c>
      <c r="C129" s="14">
        <v>5025000</v>
      </c>
      <c r="D129" s="38">
        <v>5025000</v>
      </c>
      <c r="E129" s="39">
        <v>384396.96</v>
      </c>
      <c r="F129" s="38">
        <f>F130+F132</f>
        <v>500000</v>
      </c>
      <c r="G129" s="38">
        <f t="shared" ref="G129:I129" si="50">G130+G132</f>
        <v>0</v>
      </c>
      <c r="H129" s="38">
        <f t="shared" si="50"/>
        <v>0</v>
      </c>
      <c r="I129" s="38">
        <f t="shared" si="50"/>
        <v>0</v>
      </c>
      <c r="J129" s="38">
        <f t="shared" si="43"/>
        <v>4525000</v>
      </c>
    </row>
    <row r="130" spans="1:12">
      <c r="A130" s="17" t="s">
        <v>10</v>
      </c>
      <c r="B130" s="15" t="s">
        <v>11</v>
      </c>
      <c r="C130" s="14">
        <v>130000</v>
      </c>
      <c r="D130" s="14">
        <v>130000</v>
      </c>
      <c r="E130" s="10">
        <v>12551.25</v>
      </c>
      <c r="F130" s="14">
        <f>F131</f>
        <v>0</v>
      </c>
      <c r="G130" s="14">
        <f t="shared" ref="G130:I130" si="51">G131</f>
        <v>0</v>
      </c>
      <c r="H130" s="14">
        <f t="shared" si="51"/>
        <v>0</v>
      </c>
      <c r="I130" s="14">
        <f t="shared" si="51"/>
        <v>0</v>
      </c>
      <c r="J130" s="14">
        <f t="shared" si="43"/>
        <v>130000</v>
      </c>
    </row>
    <row r="131" spans="1:12">
      <c r="A131" s="16" t="s">
        <v>14</v>
      </c>
      <c r="B131" s="15" t="s">
        <v>15</v>
      </c>
      <c r="C131" s="13">
        <v>130000</v>
      </c>
      <c r="D131" s="13">
        <v>130000</v>
      </c>
      <c r="E131" s="11">
        <v>12551.25</v>
      </c>
      <c r="F131" s="13"/>
      <c r="G131" s="13"/>
      <c r="H131" s="13"/>
      <c r="I131" s="13"/>
      <c r="J131" s="13">
        <f t="shared" si="43"/>
        <v>130000</v>
      </c>
    </row>
    <row r="132" spans="1:12">
      <c r="A132" s="17" t="s">
        <v>20</v>
      </c>
      <c r="B132" s="15" t="s">
        <v>21</v>
      </c>
      <c r="C132" s="14">
        <v>4895000</v>
      </c>
      <c r="D132" s="14">
        <v>4895000</v>
      </c>
      <c r="E132" s="10">
        <v>371845.71</v>
      </c>
      <c r="F132" s="14">
        <f>F133+F134+F135</f>
        <v>500000</v>
      </c>
      <c r="G132" s="14">
        <f t="shared" ref="G132:I132" si="52">G133+G134+G135</f>
        <v>0</v>
      </c>
      <c r="H132" s="14">
        <f t="shared" si="52"/>
        <v>0</v>
      </c>
      <c r="I132" s="14">
        <f t="shared" si="52"/>
        <v>0</v>
      </c>
      <c r="J132" s="14">
        <f t="shared" si="43"/>
        <v>4395000</v>
      </c>
    </row>
    <row r="133" spans="1:12">
      <c r="A133" s="16" t="s">
        <v>28</v>
      </c>
      <c r="B133" s="15" t="s">
        <v>29</v>
      </c>
      <c r="C133" s="13">
        <v>250000</v>
      </c>
      <c r="D133" s="13">
        <v>250000</v>
      </c>
      <c r="E133" s="13"/>
      <c r="F133" s="13"/>
      <c r="G133" s="13"/>
      <c r="H133" s="13"/>
      <c r="I133" s="13"/>
      <c r="J133" s="13">
        <f t="shared" si="43"/>
        <v>250000</v>
      </c>
    </row>
    <row r="134" spans="1:12">
      <c r="A134" s="16" t="s">
        <v>30</v>
      </c>
      <c r="B134" s="15" t="s">
        <v>31</v>
      </c>
      <c r="C134" s="13">
        <v>4605000</v>
      </c>
      <c r="D134" s="13">
        <v>4605000</v>
      </c>
      <c r="E134" s="11">
        <v>371845.71</v>
      </c>
      <c r="F134" s="13">
        <v>500000</v>
      </c>
      <c r="G134" s="13"/>
      <c r="H134" s="13"/>
      <c r="I134" s="13"/>
      <c r="J134" s="13">
        <f t="shared" si="43"/>
        <v>4105000</v>
      </c>
    </row>
    <row r="135" spans="1:12">
      <c r="A135" s="16" t="s">
        <v>47</v>
      </c>
      <c r="B135" s="15" t="s">
        <v>48</v>
      </c>
      <c r="C135" s="13">
        <v>40000</v>
      </c>
      <c r="D135" s="13">
        <v>40000</v>
      </c>
      <c r="E135" s="13"/>
      <c r="F135" s="13"/>
      <c r="G135" s="13"/>
      <c r="H135" s="13"/>
      <c r="I135" s="13"/>
      <c r="J135" s="13">
        <f t="shared" si="43"/>
        <v>40000</v>
      </c>
    </row>
    <row r="136" spans="1:12">
      <c r="A136" s="32" t="s">
        <v>120</v>
      </c>
      <c r="B136" s="33" t="s">
        <v>121</v>
      </c>
      <c r="C136" s="14">
        <v>34804183</v>
      </c>
      <c r="D136" s="34">
        <v>34804183</v>
      </c>
      <c r="E136" s="35">
        <v>3211104.06</v>
      </c>
      <c r="F136" s="34">
        <f>F137</f>
        <v>9400000</v>
      </c>
      <c r="G136" s="34">
        <f t="shared" ref="G136:I136" si="53">G137</f>
        <v>0</v>
      </c>
      <c r="H136" s="34">
        <f t="shared" si="53"/>
        <v>0</v>
      </c>
      <c r="I136" s="34">
        <f t="shared" si="53"/>
        <v>0</v>
      </c>
      <c r="J136" s="34">
        <f>J137+J157</f>
        <v>24759183</v>
      </c>
    </row>
    <row r="137" spans="1:12">
      <c r="A137" s="18" t="s">
        <v>140</v>
      </c>
      <c r="B137" s="19" t="s">
        <v>141</v>
      </c>
      <c r="C137" s="14">
        <v>30570996</v>
      </c>
      <c r="D137" s="20">
        <v>30570996</v>
      </c>
      <c r="E137" s="21">
        <v>2961945.81</v>
      </c>
      <c r="F137" s="20">
        <f>F138+F146+F149</f>
        <v>9400000</v>
      </c>
      <c r="G137" s="20">
        <f t="shared" ref="G137:I137" si="54">G138+G157</f>
        <v>0</v>
      </c>
      <c r="H137" s="20">
        <f t="shared" si="54"/>
        <v>0</v>
      </c>
      <c r="I137" s="20">
        <f t="shared" si="54"/>
        <v>0</v>
      </c>
      <c r="J137" s="20">
        <f t="shared" si="43"/>
        <v>21170996</v>
      </c>
    </row>
    <row r="138" spans="1:12">
      <c r="A138" s="36" t="s">
        <v>8</v>
      </c>
      <c r="B138" s="37" t="s">
        <v>9</v>
      </c>
      <c r="C138" s="14">
        <v>25733621</v>
      </c>
      <c r="D138" s="38">
        <v>25733621</v>
      </c>
      <c r="E138" s="39">
        <v>1800585.31</v>
      </c>
      <c r="F138" s="38">
        <f>F139+F141</f>
        <v>7500000</v>
      </c>
      <c r="G138" s="38">
        <f t="shared" ref="G138:I138" si="55">G139+G141</f>
        <v>0</v>
      </c>
      <c r="H138" s="38">
        <f t="shared" si="55"/>
        <v>0</v>
      </c>
      <c r="I138" s="38">
        <f t="shared" si="55"/>
        <v>0</v>
      </c>
      <c r="J138" s="38">
        <f t="shared" si="43"/>
        <v>18233621</v>
      </c>
    </row>
    <row r="139" spans="1:12">
      <c r="A139" s="17" t="s">
        <v>16</v>
      </c>
      <c r="B139" s="15" t="s">
        <v>17</v>
      </c>
      <c r="C139" s="14">
        <v>10000</v>
      </c>
      <c r="D139" s="14">
        <v>10000</v>
      </c>
      <c r="E139" s="10">
        <v>1954</v>
      </c>
      <c r="F139" s="14">
        <f>F140</f>
        <v>0</v>
      </c>
      <c r="G139" s="14">
        <f t="shared" ref="G139:I139" si="56">G140</f>
        <v>0</v>
      </c>
      <c r="H139" s="14">
        <f t="shared" si="56"/>
        <v>0</v>
      </c>
      <c r="I139" s="14">
        <f t="shared" si="56"/>
        <v>0</v>
      </c>
      <c r="J139" s="14">
        <f t="shared" si="43"/>
        <v>10000</v>
      </c>
      <c r="L139" s="26"/>
    </row>
    <row r="140" spans="1:12">
      <c r="A140" s="16" t="s">
        <v>126</v>
      </c>
      <c r="B140" s="15" t="s">
        <v>127</v>
      </c>
      <c r="C140" s="13">
        <v>10000</v>
      </c>
      <c r="D140" s="13">
        <v>10000</v>
      </c>
      <c r="E140" s="11">
        <v>1954</v>
      </c>
      <c r="F140" s="13"/>
      <c r="G140" s="13"/>
      <c r="H140" s="13"/>
      <c r="I140" s="13"/>
      <c r="J140" s="13">
        <f t="shared" si="43"/>
        <v>10000</v>
      </c>
    </row>
    <row r="141" spans="1:12">
      <c r="A141" s="17" t="s">
        <v>20</v>
      </c>
      <c r="B141" s="15" t="s">
        <v>21</v>
      </c>
      <c r="C141" s="14">
        <v>25723621</v>
      </c>
      <c r="D141" s="14">
        <v>25723621</v>
      </c>
      <c r="E141" s="10">
        <v>1798631.31</v>
      </c>
      <c r="F141" s="14">
        <f>F142+F143+F144+F145</f>
        <v>7500000</v>
      </c>
      <c r="G141" s="14">
        <f t="shared" ref="G141:I141" si="57">G142+G143+G144+G145</f>
        <v>0</v>
      </c>
      <c r="H141" s="14">
        <f t="shared" si="57"/>
        <v>0</v>
      </c>
      <c r="I141" s="14">
        <f t="shared" si="57"/>
        <v>0</v>
      </c>
      <c r="J141" s="14">
        <f t="shared" si="43"/>
        <v>18223621</v>
      </c>
    </row>
    <row r="142" spans="1:12">
      <c r="A142" s="16" t="s">
        <v>28</v>
      </c>
      <c r="B142" s="15" t="s">
        <v>29</v>
      </c>
      <c r="C142" s="13">
        <v>5968621</v>
      </c>
      <c r="D142" s="13">
        <v>5968621</v>
      </c>
      <c r="E142" s="11">
        <v>1446016.99</v>
      </c>
      <c r="F142" s="13"/>
      <c r="G142" s="13"/>
      <c r="H142" s="13"/>
      <c r="I142" s="13"/>
      <c r="J142" s="13">
        <f t="shared" si="43"/>
        <v>5968621</v>
      </c>
      <c r="L142" s="26"/>
    </row>
    <row r="143" spans="1:12">
      <c r="A143" s="16" t="s">
        <v>83</v>
      </c>
      <c r="B143" s="15" t="s">
        <v>84</v>
      </c>
      <c r="C143" s="13">
        <v>3700000</v>
      </c>
      <c r="D143" s="13">
        <v>3700000</v>
      </c>
      <c r="E143" s="11">
        <v>331339.51</v>
      </c>
      <c r="F143" s="13"/>
      <c r="G143" s="13"/>
      <c r="H143" s="13"/>
      <c r="I143" s="13"/>
      <c r="J143" s="13">
        <f t="shared" si="43"/>
        <v>3700000</v>
      </c>
    </row>
    <row r="144" spans="1:12">
      <c r="A144" s="16" t="s">
        <v>30</v>
      </c>
      <c r="B144" s="15" t="s">
        <v>31</v>
      </c>
      <c r="C144" s="13">
        <v>155000</v>
      </c>
      <c r="D144" s="13">
        <v>155000</v>
      </c>
      <c r="E144" s="13"/>
      <c r="F144" s="13"/>
      <c r="G144" s="13"/>
      <c r="H144" s="13"/>
      <c r="I144" s="13"/>
      <c r="J144" s="13">
        <f t="shared" si="43"/>
        <v>155000</v>
      </c>
    </row>
    <row r="145" spans="1:10">
      <c r="A145" s="16" t="s">
        <v>22</v>
      </c>
      <c r="B145" s="15" t="s">
        <v>23</v>
      </c>
      <c r="C145" s="13">
        <v>15900000</v>
      </c>
      <c r="D145" s="13">
        <v>15900000</v>
      </c>
      <c r="E145" s="11">
        <v>21274.81</v>
      </c>
      <c r="F145" s="13">
        <v>7500000</v>
      </c>
      <c r="G145" s="13"/>
      <c r="H145" s="13"/>
      <c r="I145" s="13"/>
      <c r="J145" s="13">
        <f t="shared" si="43"/>
        <v>8400000</v>
      </c>
    </row>
    <row r="146" spans="1:10">
      <c r="A146" s="36" t="s">
        <v>24</v>
      </c>
      <c r="B146" s="37" t="s">
        <v>25</v>
      </c>
      <c r="C146" s="14">
        <v>25000</v>
      </c>
      <c r="D146" s="38">
        <v>25000</v>
      </c>
      <c r="E146" s="38"/>
      <c r="F146" s="38">
        <f>F147</f>
        <v>0</v>
      </c>
      <c r="G146" s="38">
        <f t="shared" ref="G146:I147" si="58">G147</f>
        <v>0</v>
      </c>
      <c r="H146" s="38">
        <f t="shared" si="58"/>
        <v>0</v>
      </c>
      <c r="I146" s="38">
        <f t="shared" si="58"/>
        <v>0</v>
      </c>
      <c r="J146" s="38">
        <f t="shared" si="43"/>
        <v>25000</v>
      </c>
    </row>
    <row r="147" spans="1:10">
      <c r="A147" s="17" t="s">
        <v>26</v>
      </c>
      <c r="B147" s="15" t="s">
        <v>27</v>
      </c>
      <c r="C147" s="14">
        <v>25000</v>
      </c>
      <c r="D147" s="14">
        <v>25000</v>
      </c>
      <c r="E147" s="14"/>
      <c r="F147" s="14">
        <f>F148</f>
        <v>0</v>
      </c>
      <c r="G147" s="14">
        <f t="shared" si="58"/>
        <v>0</v>
      </c>
      <c r="H147" s="14">
        <f t="shared" si="58"/>
        <v>0</v>
      </c>
      <c r="I147" s="14">
        <f t="shared" si="58"/>
        <v>0</v>
      </c>
      <c r="J147" s="14">
        <f t="shared" si="43"/>
        <v>25000</v>
      </c>
    </row>
    <row r="148" spans="1:10">
      <c r="A148" s="16" t="s">
        <v>98</v>
      </c>
      <c r="B148" s="15" t="s">
        <v>99</v>
      </c>
      <c r="C148" s="13">
        <v>25000</v>
      </c>
      <c r="D148" s="13">
        <v>25000</v>
      </c>
      <c r="E148" s="13"/>
      <c r="F148" s="13"/>
      <c r="G148" s="13"/>
      <c r="H148" s="13"/>
      <c r="I148" s="13"/>
      <c r="J148" s="13">
        <f t="shared" si="43"/>
        <v>25000</v>
      </c>
    </row>
    <row r="149" spans="1:10">
      <c r="A149" s="36" t="s">
        <v>69</v>
      </c>
      <c r="B149" s="37" t="s">
        <v>70</v>
      </c>
      <c r="C149" s="14">
        <v>4812375</v>
      </c>
      <c r="D149" s="38">
        <v>4812375</v>
      </c>
      <c r="E149" s="39">
        <v>1161360.5</v>
      </c>
      <c r="F149" s="38">
        <f>F150+F155</f>
        <v>1900000</v>
      </c>
      <c r="G149" s="38">
        <f t="shared" ref="G149:I149" si="59">G150+G155</f>
        <v>0</v>
      </c>
      <c r="H149" s="38">
        <f t="shared" si="59"/>
        <v>0</v>
      </c>
      <c r="I149" s="38">
        <f t="shared" si="59"/>
        <v>0</v>
      </c>
      <c r="J149" s="38">
        <f t="shared" si="43"/>
        <v>2912375</v>
      </c>
    </row>
    <row r="150" spans="1:10">
      <c r="A150" s="17" t="s">
        <v>85</v>
      </c>
      <c r="B150" s="15" t="s">
        <v>86</v>
      </c>
      <c r="C150" s="14">
        <v>4624875</v>
      </c>
      <c r="D150" s="14">
        <v>4624875</v>
      </c>
      <c r="E150" s="10">
        <v>1161360.5</v>
      </c>
      <c r="F150" s="14">
        <f>F151+F152+F153+F154</f>
        <v>1900000</v>
      </c>
      <c r="G150" s="14">
        <f t="shared" ref="G150:I150" si="60">G151+G152+G153+G154</f>
        <v>0</v>
      </c>
      <c r="H150" s="14">
        <f t="shared" si="60"/>
        <v>0</v>
      </c>
      <c r="I150" s="14">
        <f t="shared" si="60"/>
        <v>0</v>
      </c>
      <c r="J150" s="14">
        <f t="shared" si="43"/>
        <v>2724875</v>
      </c>
    </row>
    <row r="151" spans="1:10">
      <c r="A151" s="16" t="s">
        <v>87</v>
      </c>
      <c r="B151" s="15" t="s">
        <v>88</v>
      </c>
      <c r="C151" s="13">
        <v>3748000</v>
      </c>
      <c r="D151" s="13">
        <v>3748000</v>
      </c>
      <c r="E151" s="11">
        <v>563218.75</v>
      </c>
      <c r="F151" s="13">
        <v>1900000</v>
      </c>
      <c r="G151" s="13"/>
      <c r="H151" s="13"/>
      <c r="I151" s="13"/>
      <c r="J151" s="13">
        <f t="shared" si="43"/>
        <v>1848000</v>
      </c>
    </row>
    <row r="152" spans="1:10">
      <c r="A152" s="16" t="s">
        <v>89</v>
      </c>
      <c r="B152" s="15" t="s">
        <v>90</v>
      </c>
      <c r="C152" s="13">
        <v>14375</v>
      </c>
      <c r="D152" s="13">
        <v>14375</v>
      </c>
      <c r="E152" s="13"/>
      <c r="F152" s="13"/>
      <c r="G152" s="13"/>
      <c r="H152" s="13"/>
      <c r="I152" s="13"/>
      <c r="J152" s="13">
        <f t="shared" si="43"/>
        <v>14375</v>
      </c>
    </row>
    <row r="153" spans="1:10">
      <c r="A153" s="16" t="s">
        <v>116</v>
      </c>
      <c r="B153" s="15" t="s">
        <v>117</v>
      </c>
      <c r="C153" s="13">
        <v>362500</v>
      </c>
      <c r="D153" s="13">
        <v>362500</v>
      </c>
      <c r="E153" s="11">
        <v>597603.75</v>
      </c>
      <c r="F153" s="13"/>
      <c r="G153" s="13"/>
      <c r="H153" s="13"/>
      <c r="I153" s="13"/>
      <c r="J153" s="13">
        <f t="shared" si="43"/>
        <v>362500</v>
      </c>
    </row>
    <row r="154" spans="1:10">
      <c r="A154" s="16" t="s">
        <v>106</v>
      </c>
      <c r="B154" s="15" t="s">
        <v>107</v>
      </c>
      <c r="C154" s="13">
        <v>500000</v>
      </c>
      <c r="D154" s="13">
        <v>500000</v>
      </c>
      <c r="E154" s="11">
        <v>538</v>
      </c>
      <c r="F154" s="13"/>
      <c r="G154" s="13"/>
      <c r="H154" s="13"/>
      <c r="I154" s="13"/>
      <c r="J154" s="13">
        <f t="shared" si="43"/>
        <v>500000</v>
      </c>
    </row>
    <row r="155" spans="1:10">
      <c r="A155" s="17" t="s">
        <v>71</v>
      </c>
      <c r="B155" s="15" t="s">
        <v>72</v>
      </c>
      <c r="C155" s="14">
        <v>187500</v>
      </c>
      <c r="D155" s="14">
        <v>187500</v>
      </c>
      <c r="E155" s="14"/>
      <c r="F155" s="14">
        <f>F156</f>
        <v>0</v>
      </c>
      <c r="G155" s="14">
        <f t="shared" ref="G155:I155" si="61">G156</f>
        <v>0</v>
      </c>
      <c r="H155" s="14">
        <f t="shared" si="61"/>
        <v>0</v>
      </c>
      <c r="I155" s="14">
        <f t="shared" si="61"/>
        <v>0</v>
      </c>
      <c r="J155" s="14">
        <f t="shared" si="43"/>
        <v>187500</v>
      </c>
    </row>
    <row r="156" spans="1:10">
      <c r="A156" s="16" t="s">
        <v>73</v>
      </c>
      <c r="B156" s="15" t="s">
        <v>74</v>
      </c>
      <c r="C156" s="13">
        <v>187500</v>
      </c>
      <c r="D156" s="13">
        <v>187500</v>
      </c>
      <c r="E156" s="13"/>
      <c r="F156" s="13"/>
      <c r="G156" s="13"/>
      <c r="H156" s="13"/>
      <c r="I156" s="13"/>
      <c r="J156" s="13">
        <f t="shared" si="43"/>
        <v>187500</v>
      </c>
    </row>
    <row r="157" spans="1:10">
      <c r="A157" s="18" t="s">
        <v>144</v>
      </c>
      <c r="B157" s="19" t="s">
        <v>145</v>
      </c>
      <c r="C157" s="14">
        <v>4233187</v>
      </c>
      <c r="D157" s="20">
        <v>4233187</v>
      </c>
      <c r="E157" s="21">
        <v>249158.25</v>
      </c>
      <c r="F157" s="20">
        <f>F158+F163</f>
        <v>645000</v>
      </c>
      <c r="G157" s="20">
        <f t="shared" ref="G157:I157" si="62">G158+G163</f>
        <v>0</v>
      </c>
      <c r="H157" s="20">
        <f t="shared" si="62"/>
        <v>0</v>
      </c>
      <c r="I157" s="20">
        <f t="shared" si="62"/>
        <v>0</v>
      </c>
      <c r="J157" s="20">
        <f t="shared" si="43"/>
        <v>3588187</v>
      </c>
    </row>
    <row r="158" spans="1:10">
      <c r="A158" s="36" t="s">
        <v>8</v>
      </c>
      <c r="B158" s="37" t="s">
        <v>9</v>
      </c>
      <c r="C158" s="14">
        <v>3570000</v>
      </c>
      <c r="D158" s="38">
        <v>3570000</v>
      </c>
      <c r="E158" s="39">
        <v>115120.81</v>
      </c>
      <c r="F158" s="38">
        <f>F159</f>
        <v>195000</v>
      </c>
      <c r="G158" s="38">
        <f t="shared" ref="G158:I158" si="63">G159</f>
        <v>0</v>
      </c>
      <c r="H158" s="38">
        <f t="shared" si="63"/>
        <v>0</v>
      </c>
      <c r="I158" s="38">
        <f t="shared" si="63"/>
        <v>0</v>
      </c>
      <c r="J158" s="38">
        <f t="shared" si="43"/>
        <v>3375000</v>
      </c>
    </row>
    <row r="159" spans="1:10">
      <c r="A159" s="17" t="s">
        <v>20</v>
      </c>
      <c r="B159" s="15" t="s">
        <v>21</v>
      </c>
      <c r="C159" s="14">
        <v>3570000</v>
      </c>
      <c r="D159" s="14">
        <v>3570000</v>
      </c>
      <c r="E159" s="10">
        <v>115120.81</v>
      </c>
      <c r="F159" s="14">
        <f>F160+F161+F162</f>
        <v>195000</v>
      </c>
      <c r="G159" s="14">
        <f t="shared" ref="G159:I159" si="64">G160+G161+G162</f>
        <v>0</v>
      </c>
      <c r="H159" s="14">
        <f t="shared" si="64"/>
        <v>0</v>
      </c>
      <c r="I159" s="14">
        <f t="shared" si="64"/>
        <v>0</v>
      </c>
      <c r="J159" s="14">
        <f t="shared" si="43"/>
        <v>3375000</v>
      </c>
    </row>
    <row r="160" spans="1:10">
      <c r="A160" s="16" t="s">
        <v>28</v>
      </c>
      <c r="B160" s="15" t="s">
        <v>29</v>
      </c>
      <c r="C160" s="13">
        <v>345000</v>
      </c>
      <c r="D160" s="13">
        <v>345000</v>
      </c>
      <c r="E160" s="13"/>
      <c r="F160" s="13"/>
      <c r="G160" s="13"/>
      <c r="H160" s="13"/>
      <c r="I160" s="13"/>
      <c r="J160" s="13">
        <f t="shared" si="43"/>
        <v>345000</v>
      </c>
    </row>
    <row r="161" spans="1:10">
      <c r="A161" s="16" t="s">
        <v>83</v>
      </c>
      <c r="B161" s="15" t="s">
        <v>84</v>
      </c>
      <c r="C161" s="13">
        <v>225000</v>
      </c>
      <c r="D161" s="13">
        <v>225000</v>
      </c>
      <c r="E161" s="13"/>
      <c r="F161" s="13"/>
      <c r="G161" s="13"/>
      <c r="H161" s="13"/>
      <c r="I161" s="13"/>
      <c r="J161" s="13">
        <f t="shared" si="43"/>
        <v>225000</v>
      </c>
    </row>
    <row r="162" spans="1:10">
      <c r="A162" s="16" t="s">
        <v>22</v>
      </c>
      <c r="B162" s="15" t="s">
        <v>23</v>
      </c>
      <c r="C162" s="13">
        <v>3000000</v>
      </c>
      <c r="D162" s="13">
        <v>3000000</v>
      </c>
      <c r="E162" s="11">
        <v>115120.81</v>
      </c>
      <c r="F162" s="13">
        <v>195000</v>
      </c>
      <c r="G162" s="13"/>
      <c r="H162" s="13"/>
      <c r="I162" s="13"/>
      <c r="J162" s="13">
        <f t="shared" si="43"/>
        <v>2805000</v>
      </c>
    </row>
    <row r="163" spans="1:10">
      <c r="A163" s="36" t="s">
        <v>69</v>
      </c>
      <c r="B163" s="37" t="s">
        <v>70</v>
      </c>
      <c r="C163" s="14">
        <v>663187</v>
      </c>
      <c r="D163" s="38">
        <v>663187</v>
      </c>
      <c r="E163" s="39">
        <v>134037.44</v>
      </c>
      <c r="F163" s="38">
        <f>F164</f>
        <v>450000</v>
      </c>
      <c r="G163" s="38">
        <f t="shared" ref="G163:I163" si="65">G164</f>
        <v>0</v>
      </c>
      <c r="H163" s="38">
        <f t="shared" si="65"/>
        <v>0</v>
      </c>
      <c r="I163" s="38">
        <f t="shared" si="65"/>
        <v>0</v>
      </c>
      <c r="J163" s="38">
        <f t="shared" si="43"/>
        <v>213187</v>
      </c>
    </row>
    <row r="164" spans="1:10">
      <c r="A164" s="17" t="s">
        <v>85</v>
      </c>
      <c r="B164" s="15" t="s">
        <v>86</v>
      </c>
      <c r="C164" s="14">
        <v>663187</v>
      </c>
      <c r="D164" s="14">
        <v>663187</v>
      </c>
      <c r="E164" s="10">
        <v>134037.44</v>
      </c>
      <c r="F164" s="14">
        <f>F165+F166+F167</f>
        <v>450000</v>
      </c>
      <c r="G164" s="14">
        <f t="shared" ref="G164:I164" si="66">G165+G166+G167</f>
        <v>0</v>
      </c>
      <c r="H164" s="14">
        <f t="shared" si="66"/>
        <v>0</v>
      </c>
      <c r="I164" s="14">
        <f t="shared" si="66"/>
        <v>0</v>
      </c>
      <c r="J164" s="14">
        <f t="shared" si="43"/>
        <v>213187</v>
      </c>
    </row>
    <row r="165" spans="1:10">
      <c r="A165" s="16" t="s">
        <v>87</v>
      </c>
      <c r="B165" s="15" t="s">
        <v>88</v>
      </c>
      <c r="C165" s="13">
        <v>556500</v>
      </c>
      <c r="D165" s="13">
        <v>556500</v>
      </c>
      <c r="E165" s="11">
        <v>99584.320000000007</v>
      </c>
      <c r="F165" s="13">
        <v>450000</v>
      </c>
      <c r="G165" s="13"/>
      <c r="H165" s="13"/>
      <c r="I165" s="13"/>
      <c r="J165" s="13">
        <f t="shared" si="43"/>
        <v>106500</v>
      </c>
    </row>
    <row r="166" spans="1:10">
      <c r="A166" s="16" t="s">
        <v>89</v>
      </c>
      <c r="B166" s="15" t="s">
        <v>90</v>
      </c>
      <c r="C166" s="13">
        <v>1687</v>
      </c>
      <c r="D166" s="13">
        <v>1687</v>
      </c>
      <c r="E166" s="13"/>
      <c r="F166" s="13"/>
      <c r="G166" s="13"/>
      <c r="H166" s="13"/>
      <c r="I166" s="13"/>
      <c r="J166" s="13">
        <f t="shared" si="43"/>
        <v>1687</v>
      </c>
    </row>
    <row r="167" spans="1:10">
      <c r="A167" s="16" t="s">
        <v>106</v>
      </c>
      <c r="B167" s="15" t="s">
        <v>107</v>
      </c>
      <c r="C167" s="13">
        <v>105000</v>
      </c>
      <c r="D167" s="13">
        <v>105000</v>
      </c>
      <c r="E167" s="11">
        <v>34453.120000000003</v>
      </c>
      <c r="F167" s="13"/>
      <c r="G167" s="13"/>
      <c r="H167" s="13"/>
      <c r="I167" s="13"/>
      <c r="J167" s="13">
        <f t="shared" si="43"/>
        <v>105000</v>
      </c>
    </row>
    <row r="168" spans="1:10">
      <c r="A168" s="32" t="s">
        <v>122</v>
      </c>
      <c r="B168" s="33" t="s">
        <v>123</v>
      </c>
      <c r="C168" s="14">
        <v>336250</v>
      </c>
      <c r="D168" s="34">
        <v>336250</v>
      </c>
      <c r="E168" s="35">
        <v>49985.9</v>
      </c>
      <c r="F168" s="34">
        <f>F169</f>
        <v>0</v>
      </c>
      <c r="G168" s="34">
        <f t="shared" ref="G168:I168" si="67">G169</f>
        <v>0</v>
      </c>
      <c r="H168" s="34">
        <f t="shared" si="67"/>
        <v>0</v>
      </c>
      <c r="I168" s="34">
        <f t="shared" si="67"/>
        <v>0</v>
      </c>
      <c r="J168" s="34">
        <f t="shared" si="43"/>
        <v>336250</v>
      </c>
    </row>
    <row r="169" spans="1:10">
      <c r="A169" s="18" t="s">
        <v>144</v>
      </c>
      <c r="B169" s="19" t="s">
        <v>145</v>
      </c>
      <c r="C169" s="14">
        <v>336250</v>
      </c>
      <c r="D169" s="20">
        <v>336250</v>
      </c>
      <c r="E169" s="21">
        <v>49985.9</v>
      </c>
      <c r="F169" s="20">
        <f>F170+F176</f>
        <v>0</v>
      </c>
      <c r="G169" s="20">
        <f t="shared" ref="G169:I169" si="68">G170+G176</f>
        <v>0</v>
      </c>
      <c r="H169" s="20">
        <f t="shared" si="68"/>
        <v>0</v>
      </c>
      <c r="I169" s="20">
        <f t="shared" si="68"/>
        <v>0</v>
      </c>
      <c r="J169" s="20">
        <f t="shared" si="43"/>
        <v>336250</v>
      </c>
    </row>
    <row r="170" spans="1:10">
      <c r="A170" s="36" t="s">
        <v>6</v>
      </c>
      <c r="B170" s="37" t="s">
        <v>34</v>
      </c>
      <c r="C170" s="14">
        <v>161500</v>
      </c>
      <c r="D170" s="38">
        <v>161500</v>
      </c>
      <c r="E170" s="39">
        <v>47032.81</v>
      </c>
      <c r="F170" s="38">
        <f>F171+F174</f>
        <v>0</v>
      </c>
      <c r="G170" s="38">
        <f t="shared" ref="G170:I170" si="69">G171+G174</f>
        <v>0</v>
      </c>
      <c r="H170" s="38">
        <f t="shared" si="69"/>
        <v>0</v>
      </c>
      <c r="I170" s="38">
        <f t="shared" si="69"/>
        <v>0</v>
      </c>
      <c r="J170" s="38">
        <f t="shared" si="43"/>
        <v>161500</v>
      </c>
    </row>
    <row r="171" spans="1:10">
      <c r="A171" s="17" t="s">
        <v>35</v>
      </c>
      <c r="B171" s="15" t="s">
        <v>36</v>
      </c>
      <c r="C171" s="14">
        <v>133500</v>
      </c>
      <c r="D171" s="14">
        <v>133500</v>
      </c>
      <c r="E171" s="10">
        <v>40371.64</v>
      </c>
      <c r="F171" s="14">
        <f>F172+F173</f>
        <v>0</v>
      </c>
      <c r="G171" s="14">
        <f t="shared" ref="G171:I171" si="70">G172+G173</f>
        <v>0</v>
      </c>
      <c r="H171" s="14">
        <f t="shared" si="70"/>
        <v>0</v>
      </c>
      <c r="I171" s="14">
        <f t="shared" si="70"/>
        <v>0</v>
      </c>
      <c r="J171" s="14">
        <f t="shared" si="43"/>
        <v>133500</v>
      </c>
    </row>
    <row r="172" spans="1:10">
      <c r="A172" s="16" t="s">
        <v>37</v>
      </c>
      <c r="B172" s="15" t="s">
        <v>38</v>
      </c>
      <c r="C172" s="13">
        <v>130000</v>
      </c>
      <c r="D172" s="13">
        <v>130000</v>
      </c>
      <c r="E172" s="11">
        <v>40371.64</v>
      </c>
      <c r="F172" s="13"/>
      <c r="G172" s="13"/>
      <c r="H172" s="13"/>
      <c r="I172" s="13"/>
      <c r="J172" s="13">
        <f t="shared" si="43"/>
        <v>130000</v>
      </c>
    </row>
    <row r="173" spans="1:10">
      <c r="A173" s="16" t="s">
        <v>75</v>
      </c>
      <c r="B173" s="15" t="s">
        <v>76</v>
      </c>
      <c r="C173" s="13">
        <v>3500</v>
      </c>
      <c r="D173" s="13">
        <v>3500</v>
      </c>
      <c r="E173" s="13"/>
      <c r="F173" s="13"/>
      <c r="G173" s="13"/>
      <c r="H173" s="13"/>
      <c r="I173" s="13"/>
      <c r="J173" s="13">
        <f t="shared" si="43"/>
        <v>3500</v>
      </c>
    </row>
    <row r="174" spans="1:10">
      <c r="A174" s="17" t="s">
        <v>39</v>
      </c>
      <c r="B174" s="15" t="s">
        <v>40</v>
      </c>
      <c r="C174" s="14">
        <v>28000</v>
      </c>
      <c r="D174" s="14">
        <v>28000</v>
      </c>
      <c r="E174" s="10">
        <v>6661.17</v>
      </c>
      <c r="F174" s="14">
        <f>F175</f>
        <v>0</v>
      </c>
      <c r="G174" s="14">
        <f t="shared" ref="G174:I174" si="71">G175</f>
        <v>0</v>
      </c>
      <c r="H174" s="14">
        <f t="shared" si="71"/>
        <v>0</v>
      </c>
      <c r="I174" s="14">
        <f t="shared" si="71"/>
        <v>0</v>
      </c>
      <c r="J174" s="14">
        <f t="shared" si="43"/>
        <v>28000</v>
      </c>
    </row>
    <row r="175" spans="1:10">
      <c r="A175" s="16" t="s">
        <v>41</v>
      </c>
      <c r="B175" s="15" t="s">
        <v>42</v>
      </c>
      <c r="C175" s="13">
        <v>28000</v>
      </c>
      <c r="D175" s="13">
        <v>28000</v>
      </c>
      <c r="E175" s="11">
        <v>6661.17</v>
      </c>
      <c r="F175" s="13"/>
      <c r="G175" s="13"/>
      <c r="H175" s="13"/>
      <c r="I175" s="13"/>
      <c r="J175" s="13">
        <f t="shared" si="43"/>
        <v>28000</v>
      </c>
    </row>
    <row r="176" spans="1:10">
      <c r="A176" s="36" t="s">
        <v>8</v>
      </c>
      <c r="B176" s="37" t="s">
        <v>9</v>
      </c>
      <c r="C176" s="14">
        <v>174750</v>
      </c>
      <c r="D176" s="38">
        <v>174750</v>
      </c>
      <c r="E176" s="39">
        <v>2953.09</v>
      </c>
      <c r="F176" s="38">
        <f>F177+F181</f>
        <v>0</v>
      </c>
      <c r="G176" s="38">
        <f t="shared" ref="G176:I176" si="72">G177+G181</f>
        <v>0</v>
      </c>
      <c r="H176" s="38">
        <f t="shared" si="72"/>
        <v>0</v>
      </c>
      <c r="I176" s="38">
        <f t="shared" si="72"/>
        <v>0</v>
      </c>
      <c r="J176" s="38">
        <f t="shared" ref="J176:J182" si="73">D176-F176+G176-H176+I176</f>
        <v>174750</v>
      </c>
    </row>
    <row r="177" spans="1:10">
      <c r="A177" s="17" t="s">
        <v>10</v>
      </c>
      <c r="B177" s="15" t="s">
        <v>11</v>
      </c>
      <c r="C177" s="14">
        <v>14750</v>
      </c>
      <c r="D177" s="14">
        <v>14750</v>
      </c>
      <c r="E177" s="10">
        <v>1465.59</v>
      </c>
      <c r="F177" s="14">
        <f>F178+F179+F180</f>
        <v>0</v>
      </c>
      <c r="G177" s="14">
        <f t="shared" ref="G177:I177" si="74">G178+G179+G180</f>
        <v>0</v>
      </c>
      <c r="H177" s="14">
        <f t="shared" si="74"/>
        <v>0</v>
      </c>
      <c r="I177" s="14">
        <f t="shared" si="74"/>
        <v>0</v>
      </c>
      <c r="J177" s="14">
        <f t="shared" si="73"/>
        <v>14750</v>
      </c>
    </row>
    <row r="178" spans="1:10">
      <c r="A178" s="16" t="s">
        <v>12</v>
      </c>
      <c r="B178" s="15" t="s">
        <v>13</v>
      </c>
      <c r="C178" s="13">
        <v>4470</v>
      </c>
      <c r="D178" s="13">
        <v>4470</v>
      </c>
      <c r="E178" s="13"/>
      <c r="F178" s="13"/>
      <c r="G178" s="13"/>
      <c r="H178" s="13"/>
      <c r="I178" s="13"/>
      <c r="J178" s="13">
        <f t="shared" si="73"/>
        <v>4470</v>
      </c>
    </row>
    <row r="179" spans="1:10">
      <c r="A179" s="16" t="s">
        <v>108</v>
      </c>
      <c r="B179" s="15" t="s">
        <v>109</v>
      </c>
      <c r="C179" s="13">
        <v>3580</v>
      </c>
      <c r="D179" s="13">
        <v>3580</v>
      </c>
      <c r="E179" s="11">
        <v>1465.59</v>
      </c>
      <c r="F179" s="13"/>
      <c r="G179" s="13"/>
      <c r="H179" s="13"/>
      <c r="I179" s="13"/>
      <c r="J179" s="13">
        <f t="shared" si="73"/>
        <v>3580</v>
      </c>
    </row>
    <row r="180" spans="1:10">
      <c r="A180" s="16" t="s">
        <v>14</v>
      </c>
      <c r="B180" s="15" t="s">
        <v>15</v>
      </c>
      <c r="C180" s="13">
        <v>6700</v>
      </c>
      <c r="D180" s="13">
        <v>6700</v>
      </c>
      <c r="E180" s="13"/>
      <c r="F180" s="13"/>
      <c r="G180" s="13"/>
      <c r="H180" s="13"/>
      <c r="I180" s="13"/>
      <c r="J180" s="13">
        <f t="shared" si="73"/>
        <v>6700</v>
      </c>
    </row>
    <row r="181" spans="1:10">
      <c r="A181" s="17" t="s">
        <v>20</v>
      </c>
      <c r="B181" s="15" t="s">
        <v>21</v>
      </c>
      <c r="C181" s="14">
        <v>160000</v>
      </c>
      <c r="D181" s="14">
        <v>160000</v>
      </c>
      <c r="E181" s="10">
        <v>1487.5</v>
      </c>
      <c r="F181" s="14">
        <f>F182</f>
        <v>0</v>
      </c>
      <c r="G181" s="14">
        <f t="shared" ref="G181:I181" si="75">G182</f>
        <v>0</v>
      </c>
      <c r="H181" s="14">
        <f t="shared" si="75"/>
        <v>0</v>
      </c>
      <c r="I181" s="14">
        <f t="shared" si="75"/>
        <v>0</v>
      </c>
      <c r="J181" s="14">
        <f t="shared" si="73"/>
        <v>160000</v>
      </c>
    </row>
    <row r="182" spans="1:10">
      <c r="A182" s="16" t="s">
        <v>30</v>
      </c>
      <c r="B182" s="15" t="s">
        <v>31</v>
      </c>
      <c r="C182" s="13">
        <v>160000</v>
      </c>
      <c r="D182" s="13">
        <v>160000</v>
      </c>
      <c r="E182" s="11">
        <v>1487.5</v>
      </c>
      <c r="F182" s="13"/>
      <c r="G182" s="13"/>
      <c r="H182" s="13"/>
      <c r="I182" s="13"/>
      <c r="J182" s="13">
        <f t="shared" si="73"/>
        <v>160000</v>
      </c>
    </row>
  </sheetData>
  <autoFilter ref="A1:A183" xr:uid="{00000000-0009-0000-0000-000000000000}"/>
  <mergeCells count="7">
    <mergeCell ref="J1:J2"/>
    <mergeCell ref="F1:G1"/>
    <mergeCell ref="E1:E2"/>
    <mergeCell ref="D1:D2"/>
    <mergeCell ref="C1:C2"/>
    <mergeCell ref="H1:H2"/>
    <mergeCell ref="I1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96"/>
  <sheetViews>
    <sheetView tabSelected="1" workbookViewId="0">
      <selection activeCell="K8" sqref="K8"/>
    </sheetView>
  </sheetViews>
  <sheetFormatPr defaultRowHeight="15"/>
  <cols>
    <col min="1" max="1" width="16.85546875" customWidth="1"/>
    <col min="2" max="2" width="25.7109375" customWidth="1"/>
    <col min="3" max="3" width="8.5703125" hidden="1" customWidth="1"/>
    <col min="4" max="5" width="14.85546875" customWidth="1"/>
    <col min="6" max="8" width="14.85546875" style="26" customWidth="1"/>
    <col min="11" max="11" width="10.140625" bestFit="1" customWidth="1"/>
    <col min="12" max="12" width="11.140625" bestFit="1" customWidth="1"/>
  </cols>
  <sheetData>
    <row r="2" spans="1:11" ht="45">
      <c r="A2" s="8" t="s">
        <v>0</v>
      </c>
      <c r="B2" s="8" t="s">
        <v>0</v>
      </c>
      <c r="C2" s="12" t="s">
        <v>1</v>
      </c>
      <c r="D2" s="12" t="s">
        <v>2</v>
      </c>
      <c r="E2" s="12" t="s">
        <v>3</v>
      </c>
      <c r="F2" s="23" t="s">
        <v>169</v>
      </c>
      <c r="G2" s="23" t="s">
        <v>158</v>
      </c>
      <c r="H2" s="23" t="s">
        <v>161</v>
      </c>
    </row>
    <row r="3" spans="1:11">
      <c r="A3" s="8" t="s">
        <v>4</v>
      </c>
      <c r="B3" s="8" t="s">
        <v>0</v>
      </c>
      <c r="C3" s="9" t="s">
        <v>5</v>
      </c>
      <c r="D3" s="9" t="s">
        <v>5</v>
      </c>
      <c r="E3" s="9" t="s">
        <v>5</v>
      </c>
      <c r="F3" s="31" t="s">
        <v>5</v>
      </c>
      <c r="G3" s="31" t="s">
        <v>5</v>
      </c>
      <c r="H3" s="31" t="s">
        <v>5</v>
      </c>
    </row>
    <row r="4" spans="1:11">
      <c r="A4" s="4" t="s">
        <v>110</v>
      </c>
      <c r="B4" s="3" t="s">
        <v>111</v>
      </c>
      <c r="C4" s="14">
        <v>84712806</v>
      </c>
      <c r="D4" s="2">
        <v>84712806</v>
      </c>
      <c r="E4" s="1">
        <v>28650998.039999999</v>
      </c>
      <c r="F4" s="2">
        <f>F5+F14+F47+F70+F82</f>
        <v>9272203</v>
      </c>
      <c r="G4" s="2">
        <f>G5+G14+G47+G70+G82</f>
        <v>0</v>
      </c>
      <c r="H4" s="2">
        <f t="shared" ref="H4:H8" si="0">D4-F4+G4</f>
        <v>75440603</v>
      </c>
      <c r="K4" s="26"/>
    </row>
    <row r="5" spans="1:11">
      <c r="A5" s="32" t="s">
        <v>112</v>
      </c>
      <c r="B5" s="33" t="s">
        <v>113</v>
      </c>
      <c r="C5" s="14">
        <v>460000</v>
      </c>
      <c r="D5" s="34">
        <v>460000</v>
      </c>
      <c r="E5" s="35">
        <v>80671.28</v>
      </c>
      <c r="F5" s="34">
        <f>F6+F10</f>
        <v>100000</v>
      </c>
      <c r="G5" s="34">
        <f>G6+G10</f>
        <v>0</v>
      </c>
      <c r="H5" s="34">
        <f t="shared" si="0"/>
        <v>360000</v>
      </c>
    </row>
    <row r="6" spans="1:11">
      <c r="A6" s="27" t="s">
        <v>6</v>
      </c>
      <c r="B6" s="28" t="s">
        <v>7</v>
      </c>
      <c r="C6" s="14">
        <v>300000</v>
      </c>
      <c r="D6" s="29">
        <v>300000</v>
      </c>
      <c r="E6" s="30">
        <v>68961.45</v>
      </c>
      <c r="F6" s="29">
        <f t="shared" ref="F6:G8" si="1">F7</f>
        <v>100000</v>
      </c>
      <c r="G6" s="29">
        <f t="shared" si="1"/>
        <v>0</v>
      </c>
      <c r="H6" s="29">
        <f t="shared" si="0"/>
        <v>200000</v>
      </c>
    </row>
    <row r="7" spans="1:11">
      <c r="A7" s="36" t="s">
        <v>8</v>
      </c>
      <c r="B7" s="37" t="s">
        <v>9</v>
      </c>
      <c r="C7" s="14">
        <v>300000</v>
      </c>
      <c r="D7" s="38">
        <v>300000</v>
      </c>
      <c r="E7" s="39">
        <v>68961.45</v>
      </c>
      <c r="F7" s="38">
        <f t="shared" si="1"/>
        <v>100000</v>
      </c>
      <c r="G7" s="38">
        <f t="shared" si="1"/>
        <v>0</v>
      </c>
      <c r="H7" s="38">
        <f t="shared" si="0"/>
        <v>200000</v>
      </c>
    </row>
    <row r="8" spans="1:11">
      <c r="A8" s="17" t="s">
        <v>16</v>
      </c>
      <c r="B8" s="15" t="s">
        <v>17</v>
      </c>
      <c r="C8" s="14">
        <v>300000</v>
      </c>
      <c r="D8" s="14">
        <v>300000</v>
      </c>
      <c r="E8" s="10">
        <v>68961.45</v>
      </c>
      <c r="F8" s="14">
        <f t="shared" si="1"/>
        <v>100000</v>
      </c>
      <c r="G8" s="14">
        <f t="shared" si="1"/>
        <v>0</v>
      </c>
      <c r="H8" s="14">
        <f t="shared" si="0"/>
        <v>200000</v>
      </c>
    </row>
    <row r="9" spans="1:11">
      <c r="A9" s="16" t="s">
        <v>18</v>
      </c>
      <c r="B9" s="15" t="s">
        <v>19</v>
      </c>
      <c r="C9" s="13">
        <v>300000</v>
      </c>
      <c r="D9" s="13">
        <v>300000</v>
      </c>
      <c r="E9" s="11">
        <v>68961.45</v>
      </c>
      <c r="F9" s="13">
        <v>100000</v>
      </c>
      <c r="G9" s="13"/>
      <c r="H9" s="13">
        <f t="shared" ref="H9:H72" si="2">D9-F9+G9</f>
        <v>200000</v>
      </c>
    </row>
    <row r="10" spans="1:11">
      <c r="A10" s="27" t="s">
        <v>32</v>
      </c>
      <c r="B10" s="28" t="s">
        <v>33</v>
      </c>
      <c r="C10" s="14">
        <v>160000</v>
      </c>
      <c r="D10" s="29">
        <v>160000</v>
      </c>
      <c r="E10" s="30">
        <v>11709.83</v>
      </c>
      <c r="F10" s="29">
        <f t="shared" ref="F10:G12" si="3">F11</f>
        <v>0</v>
      </c>
      <c r="G10" s="29">
        <f t="shared" si="3"/>
        <v>0</v>
      </c>
      <c r="H10" s="29">
        <f t="shared" si="2"/>
        <v>160000</v>
      </c>
    </row>
    <row r="11" spans="1:11">
      <c r="A11" s="36" t="s">
        <v>8</v>
      </c>
      <c r="B11" s="37" t="s">
        <v>9</v>
      </c>
      <c r="C11" s="14">
        <v>160000</v>
      </c>
      <c r="D11" s="38">
        <v>160000</v>
      </c>
      <c r="E11" s="39">
        <v>11709.83</v>
      </c>
      <c r="F11" s="38">
        <f t="shared" si="3"/>
        <v>0</v>
      </c>
      <c r="G11" s="38">
        <f t="shared" si="3"/>
        <v>0</v>
      </c>
      <c r="H11" s="38">
        <f t="shared" si="2"/>
        <v>160000</v>
      </c>
    </row>
    <row r="12" spans="1:11">
      <c r="A12" s="17" t="s">
        <v>10</v>
      </c>
      <c r="B12" s="15" t="s">
        <v>11</v>
      </c>
      <c r="C12" s="14">
        <v>160000</v>
      </c>
      <c r="D12" s="14">
        <v>160000</v>
      </c>
      <c r="E12" s="10">
        <v>11709.83</v>
      </c>
      <c r="F12" s="14">
        <f t="shared" si="3"/>
        <v>0</v>
      </c>
      <c r="G12" s="14">
        <f t="shared" si="3"/>
        <v>0</v>
      </c>
      <c r="H12" s="14">
        <f t="shared" si="2"/>
        <v>160000</v>
      </c>
    </row>
    <row r="13" spans="1:11">
      <c r="A13" s="16" t="s">
        <v>12</v>
      </c>
      <c r="B13" s="15" t="s">
        <v>13</v>
      </c>
      <c r="C13" s="13">
        <v>160000</v>
      </c>
      <c r="D13" s="13">
        <v>160000</v>
      </c>
      <c r="E13" s="11">
        <v>11709.83</v>
      </c>
      <c r="F13" s="13"/>
      <c r="G13" s="13"/>
      <c r="H13" s="13">
        <f t="shared" si="2"/>
        <v>160000</v>
      </c>
    </row>
    <row r="14" spans="1:11">
      <c r="A14" s="32" t="s">
        <v>114</v>
      </c>
      <c r="B14" s="33" t="s">
        <v>115</v>
      </c>
      <c r="C14" s="14">
        <v>56301344</v>
      </c>
      <c r="D14" s="34">
        <v>56301344</v>
      </c>
      <c r="E14" s="35">
        <v>26182020.5</v>
      </c>
      <c r="F14" s="34">
        <f>F15</f>
        <v>4420000</v>
      </c>
      <c r="G14" s="34">
        <f>G15</f>
        <v>0</v>
      </c>
      <c r="H14" s="34">
        <f t="shared" si="2"/>
        <v>51881344</v>
      </c>
    </row>
    <row r="15" spans="1:11">
      <c r="A15" s="27" t="s">
        <v>91</v>
      </c>
      <c r="B15" s="28" t="s">
        <v>92</v>
      </c>
      <c r="C15" s="14">
        <v>56301344</v>
      </c>
      <c r="D15" s="29">
        <v>56301344</v>
      </c>
      <c r="E15" s="30">
        <v>26182020.5</v>
      </c>
      <c r="F15" s="29">
        <f>F16+F24+F43</f>
        <v>4420000</v>
      </c>
      <c r="G15" s="29">
        <f>G16+G24+G43</f>
        <v>0</v>
      </c>
      <c r="H15" s="29">
        <f t="shared" si="2"/>
        <v>51881344</v>
      </c>
      <c r="K15" s="26"/>
    </row>
    <row r="16" spans="1:11">
      <c r="A16" s="36" t="s">
        <v>6</v>
      </c>
      <c r="B16" s="37" t="s">
        <v>34</v>
      </c>
      <c r="C16" s="14">
        <v>41481594</v>
      </c>
      <c r="D16" s="38">
        <v>41481594</v>
      </c>
      <c r="E16" s="39">
        <v>21017783.98</v>
      </c>
      <c r="F16" s="38">
        <f>F17+F20+F22</f>
        <v>3700000</v>
      </c>
      <c r="G16" s="38">
        <f>G17+G20+G22</f>
        <v>0</v>
      </c>
      <c r="H16" s="38">
        <f t="shared" si="2"/>
        <v>37781594</v>
      </c>
    </row>
    <row r="17" spans="1:8">
      <c r="A17" s="17" t="s">
        <v>35</v>
      </c>
      <c r="B17" s="15" t="s">
        <v>36</v>
      </c>
      <c r="C17" s="14">
        <v>35168750</v>
      </c>
      <c r="D17" s="14">
        <v>35168750</v>
      </c>
      <c r="E17" s="10">
        <v>18055181.489999998</v>
      </c>
      <c r="F17" s="14">
        <f>F18+F19</f>
        <v>2900000</v>
      </c>
      <c r="G17" s="14">
        <f>G18+G19</f>
        <v>0</v>
      </c>
      <c r="H17" s="14">
        <f t="shared" si="2"/>
        <v>32268750</v>
      </c>
    </row>
    <row r="18" spans="1:8">
      <c r="A18" s="16" t="s">
        <v>37</v>
      </c>
      <c r="B18" s="15" t="s">
        <v>38</v>
      </c>
      <c r="C18" s="13">
        <v>34850000</v>
      </c>
      <c r="D18" s="13">
        <v>34850000</v>
      </c>
      <c r="E18" s="11">
        <v>18035735.719999999</v>
      </c>
      <c r="F18" s="13">
        <v>2900000</v>
      </c>
      <c r="G18" s="13"/>
      <c r="H18" s="13">
        <f t="shared" si="2"/>
        <v>31950000</v>
      </c>
    </row>
    <row r="19" spans="1:8">
      <c r="A19" s="16" t="s">
        <v>75</v>
      </c>
      <c r="B19" s="15" t="s">
        <v>76</v>
      </c>
      <c r="C19" s="13">
        <v>318750</v>
      </c>
      <c r="D19" s="13">
        <v>318750</v>
      </c>
      <c r="E19" s="11">
        <v>19445.77</v>
      </c>
      <c r="F19" s="13"/>
      <c r="G19" s="13"/>
      <c r="H19" s="13">
        <f t="shared" si="2"/>
        <v>318750</v>
      </c>
    </row>
    <row r="20" spans="1:8">
      <c r="A20" s="17" t="s">
        <v>95</v>
      </c>
      <c r="B20" s="15" t="s">
        <v>96</v>
      </c>
      <c r="C20" s="14">
        <v>510000</v>
      </c>
      <c r="D20" s="14">
        <v>510000</v>
      </c>
      <c r="E20" s="10">
        <v>276675</v>
      </c>
      <c r="F20" s="14">
        <f>F21</f>
        <v>0</v>
      </c>
      <c r="G20" s="14">
        <f>G21</f>
        <v>0</v>
      </c>
      <c r="H20" s="14">
        <f t="shared" si="2"/>
        <v>510000</v>
      </c>
    </row>
    <row r="21" spans="1:8">
      <c r="A21" s="16" t="s">
        <v>97</v>
      </c>
      <c r="B21" s="15" t="s">
        <v>96</v>
      </c>
      <c r="C21" s="13">
        <v>510000</v>
      </c>
      <c r="D21" s="13">
        <v>510000</v>
      </c>
      <c r="E21" s="11">
        <v>276675</v>
      </c>
      <c r="F21" s="13"/>
      <c r="G21" s="13"/>
      <c r="H21" s="13">
        <f t="shared" si="2"/>
        <v>510000</v>
      </c>
    </row>
    <row r="22" spans="1:8">
      <c r="A22" s="17" t="s">
        <v>39</v>
      </c>
      <c r="B22" s="15" t="s">
        <v>40</v>
      </c>
      <c r="C22" s="14">
        <v>5802844</v>
      </c>
      <c r="D22" s="14">
        <v>5802844</v>
      </c>
      <c r="E22" s="10">
        <v>2685927.49</v>
      </c>
      <c r="F22" s="14">
        <f>F23</f>
        <v>800000</v>
      </c>
      <c r="G22" s="14">
        <f>G23</f>
        <v>0</v>
      </c>
      <c r="H22" s="14">
        <f t="shared" si="2"/>
        <v>5002844</v>
      </c>
    </row>
    <row r="23" spans="1:8">
      <c r="A23" s="16" t="s">
        <v>41</v>
      </c>
      <c r="B23" s="15" t="s">
        <v>42</v>
      </c>
      <c r="C23" s="13">
        <v>5802844</v>
      </c>
      <c r="D23" s="13">
        <v>5802844</v>
      </c>
      <c r="E23" s="11">
        <v>2685927.49</v>
      </c>
      <c r="F23" s="13">
        <v>800000</v>
      </c>
      <c r="G23" s="13"/>
      <c r="H23" s="13">
        <f t="shared" si="2"/>
        <v>5002844</v>
      </c>
    </row>
    <row r="24" spans="1:8">
      <c r="A24" s="36" t="s">
        <v>8</v>
      </c>
      <c r="B24" s="37" t="s">
        <v>9</v>
      </c>
      <c r="C24" s="14">
        <v>14641250</v>
      </c>
      <c r="D24" s="38">
        <v>14641250</v>
      </c>
      <c r="E24" s="39">
        <v>5082353.8899999997</v>
      </c>
      <c r="F24" s="38">
        <f>F25+F29+F32+F40</f>
        <v>720000</v>
      </c>
      <c r="G24" s="38">
        <f>G25+G29+G32+G40</f>
        <v>0</v>
      </c>
      <c r="H24" s="38">
        <f t="shared" si="2"/>
        <v>13921250</v>
      </c>
    </row>
    <row r="25" spans="1:8">
      <c r="A25" s="17" t="s">
        <v>10</v>
      </c>
      <c r="B25" s="15" t="s">
        <v>11</v>
      </c>
      <c r="C25" s="14">
        <v>2380000</v>
      </c>
      <c r="D25" s="14">
        <v>2380000</v>
      </c>
      <c r="E25" s="10">
        <v>683336.82</v>
      </c>
      <c r="F25" s="14">
        <f>F26+F27+F28</f>
        <v>720000</v>
      </c>
      <c r="G25" s="14">
        <f>G26+G27+G28</f>
        <v>0</v>
      </c>
      <c r="H25" s="14">
        <f t="shared" si="2"/>
        <v>1660000</v>
      </c>
    </row>
    <row r="26" spans="1:8">
      <c r="A26" s="16" t="s">
        <v>12</v>
      </c>
      <c r="B26" s="15" t="s">
        <v>13</v>
      </c>
      <c r="C26" s="13">
        <v>765000</v>
      </c>
      <c r="D26" s="13">
        <v>765000</v>
      </c>
      <c r="E26" s="11">
        <v>39974.239999999998</v>
      </c>
      <c r="F26" s="13">
        <v>425000</v>
      </c>
      <c r="G26" s="13"/>
      <c r="H26" s="13">
        <f t="shared" si="2"/>
        <v>340000</v>
      </c>
    </row>
    <row r="27" spans="1:8">
      <c r="A27" s="16" t="s">
        <v>108</v>
      </c>
      <c r="B27" s="15" t="s">
        <v>109</v>
      </c>
      <c r="C27" s="13">
        <v>935000</v>
      </c>
      <c r="D27" s="13">
        <v>935000</v>
      </c>
      <c r="E27" s="11">
        <v>600492.80000000005</v>
      </c>
      <c r="F27" s="13"/>
      <c r="G27" s="13"/>
      <c r="H27" s="13">
        <f t="shared" si="2"/>
        <v>935000</v>
      </c>
    </row>
    <row r="28" spans="1:8">
      <c r="A28" s="16" t="s">
        <v>14</v>
      </c>
      <c r="B28" s="15" t="s">
        <v>15</v>
      </c>
      <c r="C28" s="13">
        <v>680000</v>
      </c>
      <c r="D28" s="13">
        <v>680000</v>
      </c>
      <c r="E28" s="11">
        <v>42869.78</v>
      </c>
      <c r="F28" s="13">
        <v>295000</v>
      </c>
      <c r="G28" s="13"/>
      <c r="H28" s="13">
        <f t="shared" si="2"/>
        <v>385000</v>
      </c>
    </row>
    <row r="29" spans="1:8">
      <c r="A29" s="17" t="s">
        <v>16</v>
      </c>
      <c r="B29" s="15" t="s">
        <v>17</v>
      </c>
      <c r="C29" s="14">
        <v>2847500</v>
      </c>
      <c r="D29" s="14">
        <v>2847500</v>
      </c>
      <c r="E29" s="10">
        <v>758027.48</v>
      </c>
      <c r="F29" s="14">
        <f>F30+F31</f>
        <v>0</v>
      </c>
      <c r="G29" s="14">
        <f>G30+G31</f>
        <v>0</v>
      </c>
      <c r="H29" s="14">
        <f t="shared" si="2"/>
        <v>2847500</v>
      </c>
    </row>
    <row r="30" spans="1:8">
      <c r="A30" s="16" t="s">
        <v>43</v>
      </c>
      <c r="B30" s="15" t="s">
        <v>44</v>
      </c>
      <c r="C30" s="13">
        <v>1402500</v>
      </c>
      <c r="D30" s="13">
        <v>1402500</v>
      </c>
      <c r="E30" s="11">
        <v>196138.48</v>
      </c>
      <c r="F30" s="13"/>
      <c r="G30" s="13"/>
      <c r="H30" s="13">
        <f t="shared" si="2"/>
        <v>1402500</v>
      </c>
    </row>
    <row r="31" spans="1:8">
      <c r="A31" s="16" t="s">
        <v>100</v>
      </c>
      <c r="B31" s="15" t="s">
        <v>101</v>
      </c>
      <c r="C31" s="13">
        <v>1445000</v>
      </c>
      <c r="D31" s="13">
        <v>1445000</v>
      </c>
      <c r="E31" s="11">
        <v>561889</v>
      </c>
      <c r="F31" s="13"/>
      <c r="G31" s="13"/>
      <c r="H31" s="13">
        <f t="shared" si="2"/>
        <v>1445000</v>
      </c>
    </row>
    <row r="32" spans="1:8">
      <c r="A32" s="17" t="s">
        <v>20</v>
      </c>
      <c r="B32" s="15" t="s">
        <v>21</v>
      </c>
      <c r="C32" s="14">
        <v>9286250</v>
      </c>
      <c r="D32" s="14">
        <v>9286250</v>
      </c>
      <c r="E32" s="10">
        <v>3640989.59</v>
      </c>
      <c r="F32" s="14">
        <f>F33+F34+F35+F36+F37+F38+F39</f>
        <v>0</v>
      </c>
      <c r="G32" s="14">
        <f>G33+G34+G35+G36+G37+G38+G39</f>
        <v>0</v>
      </c>
      <c r="H32" s="14">
        <f t="shared" si="2"/>
        <v>9286250</v>
      </c>
    </row>
    <row r="33" spans="1:8">
      <c r="A33" s="16" t="s">
        <v>102</v>
      </c>
      <c r="B33" s="15" t="s">
        <v>103</v>
      </c>
      <c r="C33" s="13">
        <v>998750</v>
      </c>
      <c r="D33" s="13">
        <v>998750</v>
      </c>
      <c r="E33" s="11">
        <v>340000</v>
      </c>
      <c r="F33" s="13"/>
      <c r="G33" s="13"/>
      <c r="H33" s="13">
        <f t="shared" si="2"/>
        <v>998750</v>
      </c>
    </row>
    <row r="34" spans="1:8">
      <c r="A34" s="16" t="s">
        <v>28</v>
      </c>
      <c r="B34" s="15" t="s">
        <v>29</v>
      </c>
      <c r="C34" s="13">
        <v>595000</v>
      </c>
      <c r="D34" s="13">
        <v>595000</v>
      </c>
      <c r="E34" s="11">
        <v>474834.4</v>
      </c>
      <c r="F34" s="13"/>
      <c r="G34" s="13"/>
      <c r="H34" s="13">
        <f t="shared" si="2"/>
        <v>595000</v>
      </c>
    </row>
    <row r="35" spans="1:8">
      <c r="A35" s="16" t="s">
        <v>81</v>
      </c>
      <c r="B35" s="15" t="s">
        <v>82</v>
      </c>
      <c r="C35" s="13">
        <v>297500</v>
      </c>
      <c r="D35" s="13">
        <v>297500</v>
      </c>
      <c r="E35" s="11">
        <v>17178.86</v>
      </c>
      <c r="F35" s="13"/>
      <c r="G35" s="13"/>
      <c r="H35" s="13">
        <f t="shared" si="2"/>
        <v>297500</v>
      </c>
    </row>
    <row r="36" spans="1:8">
      <c r="A36" s="16" t="s">
        <v>104</v>
      </c>
      <c r="B36" s="15" t="s">
        <v>105</v>
      </c>
      <c r="C36" s="13">
        <v>765000</v>
      </c>
      <c r="D36" s="13">
        <v>765000</v>
      </c>
      <c r="E36" s="13"/>
      <c r="F36" s="13"/>
      <c r="G36" s="13"/>
      <c r="H36" s="13">
        <f t="shared" si="2"/>
        <v>765000</v>
      </c>
    </row>
    <row r="37" spans="1:8">
      <c r="A37" s="16" t="s">
        <v>83</v>
      </c>
      <c r="B37" s="15" t="s">
        <v>84</v>
      </c>
      <c r="C37" s="13">
        <v>2975000</v>
      </c>
      <c r="D37" s="13">
        <v>2975000</v>
      </c>
      <c r="E37" s="11">
        <v>1641581.91</v>
      </c>
      <c r="F37" s="13"/>
      <c r="G37" s="13"/>
      <c r="H37" s="13">
        <f t="shared" si="2"/>
        <v>2975000</v>
      </c>
    </row>
    <row r="38" spans="1:8">
      <c r="A38" s="16" t="s">
        <v>30</v>
      </c>
      <c r="B38" s="15" t="s">
        <v>31</v>
      </c>
      <c r="C38" s="13">
        <v>2550000</v>
      </c>
      <c r="D38" s="13">
        <v>2550000</v>
      </c>
      <c r="E38" s="11">
        <v>657394.42000000004</v>
      </c>
      <c r="F38" s="13"/>
      <c r="G38" s="13"/>
      <c r="H38" s="13">
        <f t="shared" si="2"/>
        <v>2550000</v>
      </c>
    </row>
    <row r="39" spans="1:8">
      <c r="A39" s="16" t="s">
        <v>47</v>
      </c>
      <c r="B39" s="15" t="s">
        <v>48</v>
      </c>
      <c r="C39" s="13">
        <v>1105000</v>
      </c>
      <c r="D39" s="13">
        <v>1105000</v>
      </c>
      <c r="E39" s="11">
        <v>510000</v>
      </c>
      <c r="F39" s="13"/>
      <c r="G39" s="13"/>
      <c r="H39" s="13">
        <f t="shared" si="2"/>
        <v>1105000</v>
      </c>
    </row>
    <row r="40" spans="1:8">
      <c r="A40" s="17" t="s">
        <v>49</v>
      </c>
      <c r="B40" s="15" t="s">
        <v>50</v>
      </c>
      <c r="C40" s="14">
        <v>127500</v>
      </c>
      <c r="D40" s="14">
        <v>127500</v>
      </c>
      <c r="E40" s="14"/>
      <c r="F40" s="14">
        <f>F41+F42</f>
        <v>0</v>
      </c>
      <c r="G40" s="14">
        <f>G41+G42</f>
        <v>0</v>
      </c>
      <c r="H40" s="14">
        <f t="shared" si="2"/>
        <v>127500</v>
      </c>
    </row>
    <row r="41" spans="1:8">
      <c r="A41" s="16" t="s">
        <v>63</v>
      </c>
      <c r="B41" s="15" t="s">
        <v>64</v>
      </c>
      <c r="C41" s="13">
        <v>42500</v>
      </c>
      <c r="D41" s="13">
        <v>42500</v>
      </c>
      <c r="E41" s="13"/>
      <c r="F41" s="13"/>
      <c r="G41" s="13"/>
      <c r="H41" s="13">
        <f t="shared" si="2"/>
        <v>42500</v>
      </c>
    </row>
    <row r="42" spans="1:8">
      <c r="A42" s="16" t="s">
        <v>53</v>
      </c>
      <c r="B42" s="15" t="s">
        <v>54</v>
      </c>
      <c r="C42" s="13">
        <v>85000</v>
      </c>
      <c r="D42" s="13">
        <v>85000</v>
      </c>
      <c r="E42" s="13"/>
      <c r="F42" s="13"/>
      <c r="G42" s="13"/>
      <c r="H42" s="13">
        <f t="shared" si="2"/>
        <v>85000</v>
      </c>
    </row>
    <row r="43" spans="1:8">
      <c r="A43" s="36" t="s">
        <v>69</v>
      </c>
      <c r="B43" s="37" t="s">
        <v>70</v>
      </c>
      <c r="C43" s="14">
        <v>178500</v>
      </c>
      <c r="D43" s="38">
        <v>178500</v>
      </c>
      <c r="E43" s="39">
        <v>81882.63</v>
      </c>
      <c r="F43" s="38">
        <f>F44</f>
        <v>0</v>
      </c>
      <c r="G43" s="38">
        <f>G44</f>
        <v>0</v>
      </c>
      <c r="H43" s="38">
        <f t="shared" si="2"/>
        <v>178500</v>
      </c>
    </row>
    <row r="44" spans="1:8">
      <c r="A44" s="17" t="s">
        <v>85</v>
      </c>
      <c r="B44" s="15" t="s">
        <v>86</v>
      </c>
      <c r="C44" s="14">
        <v>178500</v>
      </c>
      <c r="D44" s="14">
        <v>178500</v>
      </c>
      <c r="E44" s="10">
        <v>81882.63</v>
      </c>
      <c r="F44" s="14">
        <f>F45+F46</f>
        <v>0</v>
      </c>
      <c r="G44" s="14">
        <f>G45+G46</f>
        <v>0</v>
      </c>
      <c r="H44" s="14">
        <f t="shared" si="2"/>
        <v>178500</v>
      </c>
    </row>
    <row r="45" spans="1:8">
      <c r="A45" s="16" t="s">
        <v>87</v>
      </c>
      <c r="B45" s="15" t="s">
        <v>88</v>
      </c>
      <c r="C45" s="13">
        <v>170000</v>
      </c>
      <c r="D45" s="13">
        <v>170000</v>
      </c>
      <c r="E45" s="11">
        <v>81882.63</v>
      </c>
      <c r="F45" s="13"/>
      <c r="G45" s="13"/>
      <c r="H45" s="13">
        <f t="shared" si="2"/>
        <v>170000</v>
      </c>
    </row>
    <row r="46" spans="1:8">
      <c r="A46" s="16" t="s">
        <v>116</v>
      </c>
      <c r="B46" s="15" t="s">
        <v>117</v>
      </c>
      <c r="C46" s="13">
        <v>8500</v>
      </c>
      <c r="D46" s="13">
        <v>8500</v>
      </c>
      <c r="E46" s="13"/>
      <c r="F46" s="13"/>
      <c r="G46" s="13"/>
      <c r="H46" s="13">
        <f t="shared" si="2"/>
        <v>8500</v>
      </c>
    </row>
    <row r="47" spans="1:8">
      <c r="A47" s="32" t="s">
        <v>118</v>
      </c>
      <c r="B47" s="33" t="s">
        <v>119</v>
      </c>
      <c r="C47" s="14">
        <v>1753200</v>
      </c>
      <c r="D47" s="34">
        <v>1753200</v>
      </c>
      <c r="E47" s="35">
        <v>609021.06999999995</v>
      </c>
      <c r="F47" s="34">
        <f>F48</f>
        <v>442000</v>
      </c>
      <c r="G47" s="34">
        <f>G48</f>
        <v>0</v>
      </c>
      <c r="H47" s="34">
        <f t="shared" si="2"/>
        <v>1311200</v>
      </c>
    </row>
    <row r="48" spans="1:8">
      <c r="A48" s="27" t="s">
        <v>56</v>
      </c>
      <c r="B48" s="28" t="s">
        <v>57</v>
      </c>
      <c r="C48" s="14">
        <v>1753200</v>
      </c>
      <c r="D48" s="29">
        <v>1753200</v>
      </c>
      <c r="E48" s="30">
        <v>609021.06999999995</v>
      </c>
      <c r="F48" s="29">
        <f>F49+F57+F67</f>
        <v>442000</v>
      </c>
      <c r="G48" s="29">
        <f>G49+G57+G67</f>
        <v>0</v>
      </c>
      <c r="H48" s="29">
        <f t="shared" si="2"/>
        <v>1311200</v>
      </c>
    </row>
    <row r="49" spans="1:8">
      <c r="A49" s="36" t="s">
        <v>6</v>
      </c>
      <c r="B49" s="37" t="s">
        <v>34</v>
      </c>
      <c r="C49" s="14">
        <v>1280700</v>
      </c>
      <c r="D49" s="38">
        <v>1280700</v>
      </c>
      <c r="E49" s="39">
        <v>603861.72</v>
      </c>
      <c r="F49" s="38">
        <f>F50+F53+F55</f>
        <v>252000</v>
      </c>
      <c r="G49" s="38">
        <f>G50+G53+G55</f>
        <v>0</v>
      </c>
      <c r="H49" s="38">
        <f t="shared" si="2"/>
        <v>1028700</v>
      </c>
    </row>
    <row r="50" spans="1:8">
      <c r="A50" s="17" t="s">
        <v>35</v>
      </c>
      <c r="B50" s="15" t="s">
        <v>36</v>
      </c>
      <c r="C50" s="14">
        <v>1080000</v>
      </c>
      <c r="D50" s="14">
        <v>1080000</v>
      </c>
      <c r="E50" s="10">
        <v>522571.77</v>
      </c>
      <c r="F50" s="14">
        <f>F51+F52</f>
        <v>200000</v>
      </c>
      <c r="G50" s="14">
        <f>G51+G52</f>
        <v>0</v>
      </c>
      <c r="H50" s="14">
        <f t="shared" si="2"/>
        <v>880000</v>
      </c>
    </row>
    <row r="51" spans="1:8">
      <c r="A51" s="16" t="s">
        <v>37</v>
      </c>
      <c r="B51" s="15" t="s">
        <v>38</v>
      </c>
      <c r="C51" s="13">
        <v>1050000</v>
      </c>
      <c r="D51" s="13">
        <v>1050000</v>
      </c>
      <c r="E51" s="11">
        <v>522571.77</v>
      </c>
      <c r="F51" s="13">
        <v>200000</v>
      </c>
      <c r="G51" s="13"/>
      <c r="H51" s="13">
        <f t="shared" si="2"/>
        <v>850000</v>
      </c>
    </row>
    <row r="52" spans="1:8">
      <c r="A52" s="16" t="s">
        <v>75</v>
      </c>
      <c r="B52" s="15" t="s">
        <v>76</v>
      </c>
      <c r="C52" s="13">
        <v>30000</v>
      </c>
      <c r="D52" s="13">
        <v>30000</v>
      </c>
      <c r="E52" s="13"/>
      <c r="F52" s="13"/>
      <c r="G52" s="13"/>
      <c r="H52" s="13">
        <f t="shared" si="2"/>
        <v>30000</v>
      </c>
    </row>
    <row r="53" spans="1:8">
      <c r="A53" s="17" t="s">
        <v>95</v>
      </c>
      <c r="B53" s="15" t="s">
        <v>96</v>
      </c>
      <c r="C53" s="14">
        <v>22500</v>
      </c>
      <c r="D53" s="14">
        <v>22500</v>
      </c>
      <c r="E53" s="10">
        <v>7312.5</v>
      </c>
      <c r="F53" s="14">
        <f>F54</f>
        <v>0</v>
      </c>
      <c r="G53" s="14">
        <f>G54</f>
        <v>0</v>
      </c>
      <c r="H53" s="14">
        <f t="shared" si="2"/>
        <v>22500</v>
      </c>
    </row>
    <row r="54" spans="1:8">
      <c r="A54" s="16" t="s">
        <v>97</v>
      </c>
      <c r="B54" s="15" t="s">
        <v>96</v>
      </c>
      <c r="C54" s="13">
        <v>22500</v>
      </c>
      <c r="D54" s="13">
        <v>22500</v>
      </c>
      <c r="E54" s="11">
        <v>7312.5</v>
      </c>
      <c r="F54" s="13"/>
      <c r="G54" s="13"/>
      <c r="H54" s="13">
        <f t="shared" si="2"/>
        <v>22500</v>
      </c>
    </row>
    <row r="55" spans="1:8">
      <c r="A55" s="17" t="s">
        <v>39</v>
      </c>
      <c r="B55" s="15" t="s">
        <v>40</v>
      </c>
      <c r="C55" s="14">
        <v>178200</v>
      </c>
      <c r="D55" s="14">
        <v>178200</v>
      </c>
      <c r="E55" s="10">
        <v>73977.45</v>
      </c>
      <c r="F55" s="14">
        <f>F56</f>
        <v>52000</v>
      </c>
      <c r="G55" s="14">
        <f>G56</f>
        <v>0</v>
      </c>
      <c r="H55" s="14">
        <f t="shared" si="2"/>
        <v>126200</v>
      </c>
    </row>
    <row r="56" spans="1:8">
      <c r="A56" s="16" t="s">
        <v>41</v>
      </c>
      <c r="B56" s="15" t="s">
        <v>42</v>
      </c>
      <c r="C56" s="13">
        <v>178200</v>
      </c>
      <c r="D56" s="13">
        <v>178200</v>
      </c>
      <c r="E56" s="11">
        <v>73977.45</v>
      </c>
      <c r="F56" s="13">
        <v>52000</v>
      </c>
      <c r="G56" s="13"/>
      <c r="H56" s="13">
        <f t="shared" si="2"/>
        <v>126200</v>
      </c>
    </row>
    <row r="57" spans="1:8">
      <c r="A57" s="36" t="s">
        <v>8</v>
      </c>
      <c r="B57" s="37" t="s">
        <v>9</v>
      </c>
      <c r="C57" s="14">
        <v>457500</v>
      </c>
      <c r="D57" s="38">
        <v>457500</v>
      </c>
      <c r="E57" s="39">
        <v>5159.3500000000004</v>
      </c>
      <c r="F57" s="38">
        <f>F58+F62</f>
        <v>190000</v>
      </c>
      <c r="G57" s="38">
        <f>G58+G62</f>
        <v>0</v>
      </c>
      <c r="H57" s="38">
        <f t="shared" si="2"/>
        <v>267500</v>
      </c>
    </row>
    <row r="58" spans="1:8">
      <c r="A58" s="17" t="s">
        <v>10</v>
      </c>
      <c r="B58" s="15" t="s">
        <v>11</v>
      </c>
      <c r="C58" s="14">
        <v>318750</v>
      </c>
      <c r="D58" s="14">
        <v>318750</v>
      </c>
      <c r="E58" s="10">
        <v>5159.3500000000004</v>
      </c>
      <c r="F58" s="14">
        <f>F59+F60+F61</f>
        <v>127000</v>
      </c>
      <c r="G58" s="14">
        <f>G59+G60+G61</f>
        <v>0</v>
      </c>
      <c r="H58" s="14">
        <f t="shared" si="2"/>
        <v>191750</v>
      </c>
    </row>
    <row r="59" spans="1:8">
      <c r="A59" s="16" t="s">
        <v>12</v>
      </c>
      <c r="B59" s="15" t="s">
        <v>13</v>
      </c>
      <c r="C59" s="13">
        <v>187500</v>
      </c>
      <c r="D59" s="13">
        <v>187500</v>
      </c>
      <c r="E59" s="13"/>
      <c r="F59" s="13">
        <v>127000</v>
      </c>
      <c r="G59" s="13"/>
      <c r="H59" s="13">
        <f t="shared" si="2"/>
        <v>60500</v>
      </c>
    </row>
    <row r="60" spans="1:8">
      <c r="A60" s="16" t="s">
        <v>108</v>
      </c>
      <c r="B60" s="15" t="s">
        <v>109</v>
      </c>
      <c r="C60" s="13">
        <v>56250</v>
      </c>
      <c r="D60" s="13">
        <v>56250</v>
      </c>
      <c r="E60" s="11">
        <v>5159.3500000000004</v>
      </c>
      <c r="F60" s="13"/>
      <c r="G60" s="13"/>
      <c r="H60" s="13">
        <f t="shared" si="2"/>
        <v>56250</v>
      </c>
    </row>
    <row r="61" spans="1:8">
      <c r="A61" s="16" t="s">
        <v>14</v>
      </c>
      <c r="B61" s="15" t="s">
        <v>15</v>
      </c>
      <c r="C61" s="13">
        <v>75000</v>
      </c>
      <c r="D61" s="13">
        <v>75000</v>
      </c>
      <c r="E61" s="13"/>
      <c r="F61" s="13"/>
      <c r="G61" s="13"/>
      <c r="H61" s="13">
        <f t="shared" si="2"/>
        <v>75000</v>
      </c>
    </row>
    <row r="62" spans="1:8">
      <c r="A62" s="17" t="s">
        <v>20</v>
      </c>
      <c r="B62" s="15" t="s">
        <v>21</v>
      </c>
      <c r="C62" s="14">
        <v>138750</v>
      </c>
      <c r="D62" s="14">
        <v>138750</v>
      </c>
      <c r="E62" s="14"/>
      <c r="F62" s="14">
        <f>F63+F64+F65+F66</f>
        <v>63000</v>
      </c>
      <c r="G62" s="14">
        <f>G63+G64+G65+G66</f>
        <v>0</v>
      </c>
      <c r="H62" s="14">
        <f t="shared" si="2"/>
        <v>75750</v>
      </c>
    </row>
    <row r="63" spans="1:8">
      <c r="A63" s="16" t="s">
        <v>102</v>
      </c>
      <c r="B63" s="15" t="s">
        <v>103</v>
      </c>
      <c r="C63" s="13">
        <v>3750</v>
      </c>
      <c r="D63" s="13">
        <v>3750</v>
      </c>
      <c r="E63" s="13"/>
      <c r="F63" s="13">
        <v>3000</v>
      </c>
      <c r="G63" s="13"/>
      <c r="H63" s="13">
        <f t="shared" si="2"/>
        <v>750</v>
      </c>
    </row>
    <row r="64" spans="1:8">
      <c r="A64" s="16" t="s">
        <v>81</v>
      </c>
      <c r="B64" s="15" t="s">
        <v>82</v>
      </c>
      <c r="C64" s="13">
        <v>22500</v>
      </c>
      <c r="D64" s="13">
        <v>22500</v>
      </c>
      <c r="E64" s="13"/>
      <c r="F64" s="13"/>
      <c r="G64" s="13"/>
      <c r="H64" s="13">
        <f t="shared" si="2"/>
        <v>22500</v>
      </c>
    </row>
    <row r="65" spans="1:8">
      <c r="A65" s="16" t="s">
        <v>83</v>
      </c>
      <c r="B65" s="15" t="s">
        <v>84</v>
      </c>
      <c r="C65" s="13">
        <v>75000</v>
      </c>
      <c r="D65" s="13">
        <v>75000</v>
      </c>
      <c r="E65" s="13"/>
      <c r="F65" s="13">
        <v>60000</v>
      </c>
      <c r="G65" s="13"/>
      <c r="H65" s="13">
        <f t="shared" si="2"/>
        <v>15000</v>
      </c>
    </row>
    <row r="66" spans="1:8">
      <c r="A66" s="16" t="s">
        <v>30</v>
      </c>
      <c r="B66" s="15" t="s">
        <v>31</v>
      </c>
      <c r="C66" s="13">
        <v>37500</v>
      </c>
      <c r="D66" s="13">
        <v>37500</v>
      </c>
      <c r="E66" s="13"/>
      <c r="F66" s="13"/>
      <c r="G66" s="13"/>
      <c r="H66" s="13">
        <f t="shared" si="2"/>
        <v>37500</v>
      </c>
    </row>
    <row r="67" spans="1:8">
      <c r="A67" s="36" t="s">
        <v>69</v>
      </c>
      <c r="B67" s="37" t="s">
        <v>70</v>
      </c>
      <c r="C67" s="14">
        <v>15000</v>
      </c>
      <c r="D67" s="38">
        <v>15000</v>
      </c>
      <c r="E67" s="38"/>
      <c r="F67" s="38">
        <f>F68</f>
        <v>0</v>
      </c>
      <c r="G67" s="38">
        <f>G68</f>
        <v>0</v>
      </c>
      <c r="H67" s="38">
        <f t="shared" si="2"/>
        <v>15000</v>
      </c>
    </row>
    <row r="68" spans="1:8">
      <c r="A68" s="17" t="s">
        <v>85</v>
      </c>
      <c r="B68" s="15" t="s">
        <v>86</v>
      </c>
      <c r="C68" s="14">
        <v>15000</v>
      </c>
      <c r="D68" s="14">
        <v>15000</v>
      </c>
      <c r="E68" s="14"/>
      <c r="F68" s="14"/>
      <c r="G68" s="14"/>
      <c r="H68" s="14">
        <f t="shared" si="2"/>
        <v>15000</v>
      </c>
    </row>
    <row r="69" spans="1:8">
      <c r="A69" s="16" t="s">
        <v>87</v>
      </c>
      <c r="B69" s="15" t="s">
        <v>88</v>
      </c>
      <c r="C69" s="13">
        <v>15000</v>
      </c>
      <c r="D69" s="13">
        <v>15000</v>
      </c>
      <c r="E69" s="13"/>
      <c r="F69" s="13"/>
      <c r="G69" s="13"/>
      <c r="H69" s="13">
        <f t="shared" si="2"/>
        <v>15000</v>
      </c>
    </row>
    <row r="70" spans="1:8">
      <c r="A70" s="32" t="s">
        <v>120</v>
      </c>
      <c r="B70" s="33" t="s">
        <v>121</v>
      </c>
      <c r="C70" s="14">
        <v>23988062</v>
      </c>
      <c r="D70" s="34">
        <v>23988062</v>
      </c>
      <c r="E70" s="35">
        <v>1411896.87</v>
      </c>
      <c r="F70" s="34">
        <f>F71</f>
        <v>3600000</v>
      </c>
      <c r="G70" s="34">
        <f>G71</f>
        <v>0</v>
      </c>
      <c r="H70" s="34">
        <f t="shared" si="2"/>
        <v>20388062</v>
      </c>
    </row>
    <row r="71" spans="1:8">
      <c r="A71" s="27" t="s">
        <v>91</v>
      </c>
      <c r="B71" s="28" t="s">
        <v>92</v>
      </c>
      <c r="C71" s="14">
        <v>23988062</v>
      </c>
      <c r="D71" s="29">
        <v>23988062</v>
      </c>
      <c r="E71" s="30">
        <v>1411896.87</v>
      </c>
      <c r="F71" s="29">
        <f>F72+F77</f>
        <v>3600000</v>
      </c>
      <c r="G71" s="29">
        <f>G72+G77</f>
        <v>0</v>
      </c>
      <c r="H71" s="29">
        <f t="shared" si="2"/>
        <v>20388062</v>
      </c>
    </row>
    <row r="72" spans="1:8">
      <c r="A72" s="36" t="s">
        <v>8</v>
      </c>
      <c r="B72" s="37" t="s">
        <v>9</v>
      </c>
      <c r="C72" s="14">
        <v>20230000</v>
      </c>
      <c r="D72" s="38">
        <v>20230000</v>
      </c>
      <c r="E72" s="39">
        <v>652351.26</v>
      </c>
      <c r="F72" s="38">
        <f>F73</f>
        <v>1100000</v>
      </c>
      <c r="G72" s="38">
        <f>G73</f>
        <v>0</v>
      </c>
      <c r="H72" s="38">
        <f t="shared" si="2"/>
        <v>19130000</v>
      </c>
    </row>
    <row r="73" spans="1:8">
      <c r="A73" s="17" t="s">
        <v>20</v>
      </c>
      <c r="B73" s="15" t="s">
        <v>21</v>
      </c>
      <c r="C73" s="14">
        <v>20230000</v>
      </c>
      <c r="D73" s="14">
        <v>20230000</v>
      </c>
      <c r="E73" s="10">
        <v>652351.26</v>
      </c>
      <c r="F73" s="14">
        <f>F74+F75+F76</f>
        <v>1100000</v>
      </c>
      <c r="G73" s="14">
        <f>G74+G75+G76</f>
        <v>0</v>
      </c>
      <c r="H73" s="14">
        <f t="shared" ref="H73:H96" si="4">D73-F73+G73</f>
        <v>19130000</v>
      </c>
    </row>
    <row r="74" spans="1:8">
      <c r="A74" s="16" t="s">
        <v>28</v>
      </c>
      <c r="B74" s="15" t="s">
        <v>29</v>
      </c>
      <c r="C74" s="13">
        <v>1955000</v>
      </c>
      <c r="D74" s="13">
        <v>1955000</v>
      </c>
      <c r="E74" s="13"/>
      <c r="F74" s="13"/>
      <c r="G74" s="13"/>
      <c r="H74" s="13">
        <f t="shared" si="4"/>
        <v>1955000</v>
      </c>
    </row>
    <row r="75" spans="1:8">
      <c r="A75" s="16" t="s">
        <v>83</v>
      </c>
      <c r="B75" s="15" t="s">
        <v>84</v>
      </c>
      <c r="C75" s="13">
        <v>1275000</v>
      </c>
      <c r="D75" s="13">
        <v>1275000</v>
      </c>
      <c r="E75" s="13"/>
      <c r="F75" s="13"/>
      <c r="G75" s="13"/>
      <c r="H75" s="13">
        <f t="shared" si="4"/>
        <v>1275000</v>
      </c>
    </row>
    <row r="76" spans="1:8">
      <c r="A76" s="16" t="s">
        <v>22</v>
      </c>
      <c r="B76" s="15" t="s">
        <v>23</v>
      </c>
      <c r="C76" s="13">
        <v>17000000</v>
      </c>
      <c r="D76" s="13">
        <v>17000000</v>
      </c>
      <c r="E76" s="11">
        <v>652351.26</v>
      </c>
      <c r="F76" s="13">
        <v>1100000</v>
      </c>
      <c r="G76" s="13"/>
      <c r="H76" s="13">
        <f t="shared" si="4"/>
        <v>15900000</v>
      </c>
    </row>
    <row r="77" spans="1:8">
      <c r="A77" s="36" t="s">
        <v>69</v>
      </c>
      <c r="B77" s="37" t="s">
        <v>70</v>
      </c>
      <c r="C77" s="14">
        <v>3758062</v>
      </c>
      <c r="D77" s="38">
        <v>3758062</v>
      </c>
      <c r="E77" s="39">
        <v>759545.61</v>
      </c>
      <c r="F77" s="38">
        <f>F78</f>
        <v>2500000</v>
      </c>
      <c r="G77" s="38">
        <f>G78</f>
        <v>0</v>
      </c>
      <c r="H77" s="38">
        <f t="shared" si="4"/>
        <v>1258062</v>
      </c>
    </row>
    <row r="78" spans="1:8">
      <c r="A78" s="17" t="s">
        <v>85</v>
      </c>
      <c r="B78" s="15" t="s">
        <v>86</v>
      </c>
      <c r="C78" s="14">
        <v>3758062</v>
      </c>
      <c r="D78" s="14">
        <v>3758062</v>
      </c>
      <c r="E78" s="10">
        <v>759545.61</v>
      </c>
      <c r="F78" s="14">
        <f>F79+F80+F81</f>
        <v>2500000</v>
      </c>
      <c r="G78" s="14">
        <f>G79+G80+G81</f>
        <v>0</v>
      </c>
      <c r="H78" s="14">
        <f t="shared" si="4"/>
        <v>1258062</v>
      </c>
    </row>
    <row r="79" spans="1:8">
      <c r="A79" s="16" t="s">
        <v>87</v>
      </c>
      <c r="B79" s="15" t="s">
        <v>88</v>
      </c>
      <c r="C79" s="13">
        <v>3153500</v>
      </c>
      <c r="D79" s="13">
        <v>3153500</v>
      </c>
      <c r="E79" s="11">
        <v>564311.23</v>
      </c>
      <c r="F79" s="13">
        <v>2500000</v>
      </c>
      <c r="G79" s="13"/>
      <c r="H79" s="13">
        <f t="shared" si="4"/>
        <v>653500</v>
      </c>
    </row>
    <row r="80" spans="1:8">
      <c r="A80" s="16" t="s">
        <v>89</v>
      </c>
      <c r="B80" s="15" t="s">
        <v>90</v>
      </c>
      <c r="C80" s="13">
        <v>9562</v>
      </c>
      <c r="D80" s="13">
        <v>9562</v>
      </c>
      <c r="E80" s="13"/>
      <c r="F80" s="13"/>
      <c r="G80" s="13"/>
      <c r="H80" s="13">
        <f t="shared" si="4"/>
        <v>9562</v>
      </c>
    </row>
    <row r="81" spans="1:8">
      <c r="A81" s="16" t="s">
        <v>106</v>
      </c>
      <c r="B81" s="15" t="s">
        <v>107</v>
      </c>
      <c r="C81" s="13">
        <v>595000</v>
      </c>
      <c r="D81" s="13">
        <v>595000</v>
      </c>
      <c r="E81" s="11">
        <v>195234.38</v>
      </c>
      <c r="F81" s="13"/>
      <c r="G81" s="13"/>
      <c r="H81" s="13">
        <f t="shared" si="4"/>
        <v>595000</v>
      </c>
    </row>
    <row r="82" spans="1:8">
      <c r="A82" s="32" t="s">
        <v>122</v>
      </c>
      <c r="B82" s="33" t="s">
        <v>123</v>
      </c>
      <c r="C82" s="14">
        <v>2210200</v>
      </c>
      <c r="D82" s="34">
        <v>2210200</v>
      </c>
      <c r="E82" s="35">
        <v>367388.32</v>
      </c>
      <c r="F82" s="34">
        <f>F83</f>
        <v>710203</v>
      </c>
      <c r="G82" s="34">
        <f>G83</f>
        <v>0</v>
      </c>
      <c r="H82" s="34">
        <f t="shared" si="4"/>
        <v>1499997</v>
      </c>
    </row>
    <row r="83" spans="1:8">
      <c r="A83" s="27" t="s">
        <v>124</v>
      </c>
      <c r="B83" s="28" t="s">
        <v>125</v>
      </c>
      <c r="C83" s="14">
        <v>2210200</v>
      </c>
      <c r="D83" s="29">
        <v>2210200</v>
      </c>
      <c r="E83" s="30">
        <v>367388.32</v>
      </c>
      <c r="F83" s="29">
        <f>F84+F90</f>
        <v>710203</v>
      </c>
      <c r="G83" s="29">
        <f>G84+G90</f>
        <v>0</v>
      </c>
      <c r="H83" s="29">
        <f t="shared" si="4"/>
        <v>1499997</v>
      </c>
    </row>
    <row r="84" spans="1:8">
      <c r="A84" s="36" t="s">
        <v>6</v>
      </c>
      <c r="B84" s="37" t="s">
        <v>34</v>
      </c>
      <c r="C84" s="14">
        <v>1488700</v>
      </c>
      <c r="D84" s="38">
        <v>1488700</v>
      </c>
      <c r="E84" s="39">
        <v>336732.26</v>
      </c>
      <c r="F84" s="38">
        <f>F85+F88</f>
        <v>710203</v>
      </c>
      <c r="G84" s="38">
        <f>G85+G88</f>
        <v>0</v>
      </c>
      <c r="H84" s="38">
        <f t="shared" si="4"/>
        <v>778497</v>
      </c>
    </row>
    <row r="85" spans="1:8">
      <c r="A85" s="17" t="s">
        <v>35</v>
      </c>
      <c r="B85" s="15" t="s">
        <v>36</v>
      </c>
      <c r="C85" s="14">
        <v>1237700</v>
      </c>
      <c r="D85" s="14">
        <v>1237700</v>
      </c>
      <c r="E85" s="10">
        <v>289040.96000000002</v>
      </c>
      <c r="F85" s="14">
        <f>F86+F87</f>
        <v>500003</v>
      </c>
      <c r="G85" s="14">
        <f>G86+G87</f>
        <v>0</v>
      </c>
      <c r="H85" s="14">
        <f t="shared" si="4"/>
        <v>737697</v>
      </c>
    </row>
    <row r="86" spans="1:8">
      <c r="A86" s="16" t="s">
        <v>37</v>
      </c>
      <c r="B86" s="15" t="s">
        <v>38</v>
      </c>
      <c r="C86" s="13">
        <v>1217700</v>
      </c>
      <c r="D86" s="13">
        <v>1217700</v>
      </c>
      <c r="E86" s="11">
        <v>289040.96000000002</v>
      </c>
      <c r="F86" s="13">
        <v>500003</v>
      </c>
      <c r="G86" s="13"/>
      <c r="H86" s="13">
        <f t="shared" si="4"/>
        <v>717697</v>
      </c>
    </row>
    <row r="87" spans="1:8">
      <c r="A87" s="16" t="s">
        <v>75</v>
      </c>
      <c r="B87" s="15" t="s">
        <v>76</v>
      </c>
      <c r="C87" s="13">
        <v>20000</v>
      </c>
      <c r="D87" s="13">
        <v>20000</v>
      </c>
      <c r="E87" s="13"/>
      <c r="F87" s="13"/>
      <c r="G87" s="13"/>
      <c r="H87" s="13">
        <f t="shared" si="4"/>
        <v>20000</v>
      </c>
    </row>
    <row r="88" spans="1:8">
      <c r="A88" s="17" t="s">
        <v>39</v>
      </c>
      <c r="B88" s="15" t="s">
        <v>40</v>
      </c>
      <c r="C88" s="14">
        <v>251000</v>
      </c>
      <c r="D88" s="14">
        <v>251000</v>
      </c>
      <c r="E88" s="10">
        <v>47691.3</v>
      </c>
      <c r="F88" s="14">
        <f>F89</f>
        <v>210200</v>
      </c>
      <c r="G88" s="14">
        <f>G89</f>
        <v>0</v>
      </c>
      <c r="H88" s="14">
        <f t="shared" si="4"/>
        <v>40800</v>
      </c>
    </row>
    <row r="89" spans="1:8">
      <c r="A89" s="16" t="s">
        <v>41</v>
      </c>
      <c r="B89" s="15" t="s">
        <v>42</v>
      </c>
      <c r="C89" s="13">
        <v>251000</v>
      </c>
      <c r="D89" s="13">
        <v>251000</v>
      </c>
      <c r="E89" s="11">
        <v>47691.3</v>
      </c>
      <c r="F89" s="13">
        <v>210200</v>
      </c>
      <c r="G89" s="13"/>
      <c r="H89" s="13">
        <f t="shared" si="4"/>
        <v>40800</v>
      </c>
    </row>
    <row r="90" spans="1:8">
      <c r="A90" s="36" t="s">
        <v>8</v>
      </c>
      <c r="B90" s="37" t="s">
        <v>9</v>
      </c>
      <c r="C90" s="14">
        <v>721500</v>
      </c>
      <c r="D90" s="38">
        <v>721500</v>
      </c>
      <c r="E90" s="39">
        <v>30656.06</v>
      </c>
      <c r="F90" s="38">
        <f>F91+F95</f>
        <v>0</v>
      </c>
      <c r="G90" s="38">
        <f>G91+G95</f>
        <v>0</v>
      </c>
      <c r="H90" s="38">
        <f t="shared" si="4"/>
        <v>721500</v>
      </c>
    </row>
    <row r="91" spans="1:8">
      <c r="A91" s="17" t="s">
        <v>10</v>
      </c>
      <c r="B91" s="15" t="s">
        <v>11</v>
      </c>
      <c r="C91" s="14">
        <v>121500</v>
      </c>
      <c r="D91" s="14">
        <v>121500</v>
      </c>
      <c r="E91" s="10">
        <v>14643.56</v>
      </c>
      <c r="F91" s="14">
        <f>F92+F93+F94</f>
        <v>0</v>
      </c>
      <c r="G91" s="14">
        <f>G92+G93+G94</f>
        <v>0</v>
      </c>
      <c r="H91" s="14">
        <f t="shared" si="4"/>
        <v>121500</v>
      </c>
    </row>
    <row r="92" spans="1:8">
      <c r="A92" s="16" t="s">
        <v>12</v>
      </c>
      <c r="B92" s="15" t="s">
        <v>13</v>
      </c>
      <c r="C92" s="13">
        <v>39000</v>
      </c>
      <c r="D92" s="13">
        <v>39000</v>
      </c>
      <c r="E92" s="13"/>
      <c r="F92" s="13"/>
      <c r="G92" s="13"/>
      <c r="H92" s="13">
        <f t="shared" si="4"/>
        <v>39000</v>
      </c>
    </row>
    <row r="93" spans="1:8">
      <c r="A93" s="16" t="s">
        <v>108</v>
      </c>
      <c r="B93" s="15" t="s">
        <v>109</v>
      </c>
      <c r="C93" s="13">
        <v>29200</v>
      </c>
      <c r="D93" s="13">
        <v>29200</v>
      </c>
      <c r="E93" s="11">
        <v>14643.56</v>
      </c>
      <c r="F93" s="13"/>
      <c r="G93" s="13"/>
      <c r="H93" s="13">
        <f t="shared" si="4"/>
        <v>29200</v>
      </c>
    </row>
    <row r="94" spans="1:8">
      <c r="A94" s="16" t="s">
        <v>14</v>
      </c>
      <c r="B94" s="15" t="s">
        <v>15</v>
      </c>
      <c r="C94" s="13">
        <v>53300</v>
      </c>
      <c r="D94" s="13">
        <v>53300</v>
      </c>
      <c r="E94" s="13"/>
      <c r="F94" s="13"/>
      <c r="G94" s="13"/>
      <c r="H94" s="13">
        <f t="shared" si="4"/>
        <v>53300</v>
      </c>
    </row>
    <row r="95" spans="1:8">
      <c r="A95" s="17" t="s">
        <v>20</v>
      </c>
      <c r="B95" s="15" t="s">
        <v>21</v>
      </c>
      <c r="C95" s="14">
        <v>600000</v>
      </c>
      <c r="D95" s="14">
        <v>600000</v>
      </c>
      <c r="E95" s="10">
        <v>16012.5</v>
      </c>
      <c r="F95" s="14">
        <f>F96</f>
        <v>0</v>
      </c>
      <c r="G95" s="14">
        <f>G96</f>
        <v>0</v>
      </c>
      <c r="H95" s="14">
        <f t="shared" si="4"/>
        <v>600000</v>
      </c>
    </row>
    <row r="96" spans="1:8">
      <c r="A96" s="16" t="s">
        <v>30</v>
      </c>
      <c r="B96" s="15" t="s">
        <v>31</v>
      </c>
      <c r="C96" s="13">
        <v>600000</v>
      </c>
      <c r="D96" s="13">
        <v>600000</v>
      </c>
      <c r="E96" s="11">
        <v>16012.5</v>
      </c>
      <c r="F96" s="13"/>
      <c r="G96" s="13"/>
      <c r="H96" s="13">
        <f t="shared" si="4"/>
        <v>600000</v>
      </c>
    </row>
  </sheetData>
  <autoFilter ref="A2:A96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1,2 i 8</vt:lpstr>
      <vt:lpstr>ostali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 Franić</dc:creator>
  <cp:lastModifiedBy>Gordana Ivašković</cp:lastModifiedBy>
  <dcterms:created xsi:type="dcterms:W3CDTF">2022-09-01T12:31:18Z</dcterms:created>
  <dcterms:modified xsi:type="dcterms:W3CDTF">2022-11-24T08:31:35Z</dcterms:modified>
</cp:coreProperties>
</file>