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Z:\My Documents\RIZNICA\Proračun 2024-2026\Prijedlog proračuna\"/>
    </mc:Choice>
  </mc:AlternateContent>
  <xr:revisionPtr revIDLastSave="0" documentId="13_ncr:1_{B48028A1-2E03-4979-BFA2-998F3EDC0576}" xr6:coauthVersionLast="36" xr6:coauthVersionMax="36" xr10:uidLastSave="{00000000-0000-0000-0000-000000000000}"/>
  <bookViews>
    <workbookView xWindow="0" yWindow="0" windowWidth="23040" windowHeight="8484" tabRatio="801" xr2:uid="{00000000-000D-0000-FFFF-FFFF00000000}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izvori" sheetId="12" r:id="rId5"/>
    <sheet name="POSEBNI DIO" sheetId="7" r:id="rId6"/>
  </sheets>
  <definedNames>
    <definedName name="_xlnm.Print_Area" localSheetId="4">' Račun financiranja-izvori'!$A$1:$F$11</definedName>
    <definedName name="_xlnm.Print_Area" localSheetId="1">' Račun prihoda i rashoda-ekonom'!$A$1:$H$34</definedName>
    <definedName name="_xlnm.Print_Area" localSheetId="2">' Račun prihoda i rashoda-izvori'!$A$1:$F$26</definedName>
    <definedName name="_xlnm.Print_Area" localSheetId="3">' Račun rashoda-funkcija'!$A$1:$F$10</definedName>
    <definedName name="_xlnm.Print_Area" localSheetId="5">'POSEBNI DIO'!$A$2:$G$15</definedName>
    <definedName name="_xlnm.Print_Area" localSheetId="0">SAŽETAK!$A$1:$J$29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  <c r="E8" i="9"/>
  <c r="D8" i="9"/>
  <c r="G26" i="1" l="1"/>
  <c r="H26" i="1"/>
  <c r="I26" i="1"/>
  <c r="F26" i="1"/>
  <c r="F27" i="1" s="1"/>
  <c r="G23" i="1" l="1"/>
  <c r="F23" i="1"/>
  <c r="I14" i="1"/>
  <c r="J14" i="1"/>
  <c r="H14" i="1"/>
  <c r="G14" i="1"/>
  <c r="F15" i="1"/>
  <c r="F14" i="1"/>
  <c r="G11" i="1"/>
  <c r="G15" i="1" s="1"/>
  <c r="H11" i="1"/>
  <c r="I11" i="1"/>
  <c r="J11" i="1"/>
  <c r="F11" i="1"/>
  <c r="C25" i="9"/>
  <c r="C19" i="9" s="1"/>
  <c r="E25" i="9"/>
  <c r="F25" i="9"/>
  <c r="B19" i="9"/>
  <c r="B25" i="9"/>
  <c r="J15" i="1" l="1"/>
  <c r="I15" i="1"/>
  <c r="H15" i="1"/>
  <c r="H27" i="1" s="1"/>
  <c r="C23" i="9"/>
  <c r="D23" i="9"/>
  <c r="E23" i="9"/>
  <c r="F23" i="9"/>
  <c r="B23" i="9"/>
  <c r="F28" i="9"/>
  <c r="E28" i="9"/>
  <c r="D28" i="9"/>
  <c r="D25" i="9" s="1"/>
  <c r="C28" i="9"/>
  <c r="B28" i="9"/>
  <c r="C20" i="9"/>
  <c r="D20" i="9"/>
  <c r="E20" i="9"/>
  <c r="E19" i="9" s="1"/>
  <c r="F20" i="9"/>
  <c r="F19" i="9" s="1"/>
  <c r="B20" i="9"/>
  <c r="C12" i="9"/>
  <c r="B12" i="9"/>
  <c r="C15" i="9"/>
  <c r="D15" i="9"/>
  <c r="D12" i="9" s="1"/>
  <c r="E15" i="9"/>
  <c r="E12" i="9" s="1"/>
  <c r="F15" i="9"/>
  <c r="F12" i="9" s="1"/>
  <c r="B15" i="9"/>
  <c r="C7" i="9"/>
  <c r="B7" i="9"/>
  <c r="B6" i="9" s="1"/>
  <c r="C10" i="9"/>
  <c r="B10" i="9"/>
  <c r="E10" i="9"/>
  <c r="F10" i="9"/>
  <c r="D10" i="9"/>
  <c r="E7" i="9"/>
  <c r="F7" i="9"/>
  <c r="D7" i="9"/>
  <c r="F12" i="3"/>
  <c r="D10" i="3"/>
  <c r="H11" i="3"/>
  <c r="H10" i="3" s="1"/>
  <c r="G12" i="3"/>
  <c r="H12" i="3"/>
  <c r="F17" i="3"/>
  <c r="G17" i="3"/>
  <c r="H17" i="3"/>
  <c r="F19" i="3"/>
  <c r="G19" i="3"/>
  <c r="G11" i="3" s="1"/>
  <c r="G10" i="3" s="1"/>
  <c r="H19" i="3"/>
  <c r="D11" i="3"/>
  <c r="D12" i="3"/>
  <c r="D17" i="3"/>
  <c r="F6" i="9" l="1"/>
  <c r="E6" i="9"/>
  <c r="C6" i="9"/>
  <c r="F11" i="3"/>
  <c r="F10" i="3" s="1"/>
  <c r="D19" i="9"/>
  <c r="D6" i="9"/>
  <c r="E12" i="3"/>
  <c r="E11" i="3" s="1"/>
  <c r="E10" i="3" s="1"/>
  <c r="E17" i="3"/>
  <c r="E19" i="3"/>
  <c r="D19" i="3"/>
  <c r="F46" i="3"/>
  <c r="G46" i="3"/>
  <c r="H46" i="3"/>
  <c r="E46" i="3"/>
  <c r="H52" i="3"/>
  <c r="G52" i="3"/>
  <c r="F52" i="3"/>
  <c r="E52" i="3"/>
  <c r="H50" i="3"/>
  <c r="G50" i="3"/>
  <c r="F50" i="3"/>
  <c r="E50" i="3"/>
  <c r="H44" i="3"/>
  <c r="G44" i="3"/>
  <c r="F44" i="3"/>
  <c r="E44" i="3"/>
  <c r="H36" i="3"/>
  <c r="G36" i="3"/>
  <c r="F36" i="3"/>
  <c r="E36" i="3"/>
  <c r="H29" i="3"/>
  <c r="G29" i="3"/>
  <c r="F29" i="3"/>
  <c r="E29" i="3"/>
  <c r="D52" i="3"/>
  <c r="D49" i="3" s="1"/>
  <c r="D53" i="3"/>
  <c r="D50" i="3"/>
  <c r="D46" i="3"/>
  <c r="D44" i="3"/>
  <c r="D36" i="3"/>
  <c r="D28" i="3" s="1"/>
  <c r="D42" i="3"/>
  <c r="D41" i="3"/>
  <c r="D39" i="3"/>
  <c r="D34" i="3"/>
  <c r="D33" i="3"/>
  <c r="D32" i="3"/>
  <c r="D31" i="3"/>
  <c r="D29" i="3" s="1"/>
  <c r="F10" i="12"/>
  <c r="B6" i="12"/>
  <c r="B7" i="12"/>
  <c r="B10" i="12"/>
  <c r="B12" i="12"/>
  <c r="B15" i="12"/>
  <c r="D15" i="12"/>
  <c r="D12" i="12" s="1"/>
  <c r="E15" i="12"/>
  <c r="E12" i="12" s="1"/>
  <c r="F15" i="12"/>
  <c r="F12" i="12" s="1"/>
  <c r="D10" i="12"/>
  <c r="E10" i="12"/>
  <c r="D7" i="12"/>
  <c r="E7" i="12"/>
  <c r="F7" i="12"/>
  <c r="C6" i="12"/>
  <c r="C7" i="12"/>
  <c r="C10" i="12"/>
  <c r="C12" i="12"/>
  <c r="C15" i="12"/>
  <c r="E49" i="3" l="1"/>
  <c r="G49" i="3"/>
  <c r="H49" i="3"/>
  <c r="F49" i="3"/>
  <c r="H28" i="3"/>
  <c r="E28" i="3"/>
  <c r="F28" i="3"/>
  <c r="G28" i="3"/>
  <c r="D27" i="3"/>
  <c r="D6" i="12"/>
  <c r="F6" i="12"/>
  <c r="E6" i="12"/>
  <c r="H27" i="3" l="1"/>
  <c r="E27" i="3"/>
  <c r="G27" i="3"/>
  <c r="F27" i="3"/>
  <c r="F8" i="10" l="1"/>
  <c r="F7" i="10" s="1"/>
  <c r="F6" i="10" s="1"/>
  <c r="E8" i="10"/>
  <c r="E7" i="10" s="1"/>
  <c r="E6" i="10" s="1"/>
  <c r="D8" i="10"/>
  <c r="D7" i="10" s="1"/>
  <c r="D6" i="10" s="1"/>
  <c r="C8" i="10"/>
  <c r="C7" i="10" s="1"/>
  <c r="C6" i="10" s="1"/>
  <c r="B6" i="10"/>
  <c r="B7" i="10"/>
  <c r="B9" i="10"/>
  <c r="B8" i="10"/>
  <c r="G23" i="7" l="1"/>
  <c r="G63" i="7"/>
  <c r="F63" i="7"/>
  <c r="G64" i="7"/>
  <c r="F64" i="7"/>
  <c r="G51" i="7"/>
  <c r="F51" i="7"/>
  <c r="G52" i="7"/>
  <c r="F52" i="7"/>
  <c r="G53" i="7"/>
  <c r="F53" i="7"/>
  <c r="G77" i="7"/>
  <c r="F77" i="7"/>
  <c r="G79" i="7"/>
  <c r="F79" i="7"/>
  <c r="G83" i="7"/>
  <c r="F83" i="7"/>
  <c r="G80" i="7"/>
  <c r="F80" i="7"/>
  <c r="G110" i="7"/>
  <c r="G106" i="7" s="1"/>
  <c r="F110" i="7"/>
  <c r="F106" i="7" s="1"/>
  <c r="G107" i="7"/>
  <c r="F107" i="7"/>
  <c r="G104" i="7"/>
  <c r="F104" i="7"/>
  <c r="F100" i="7" s="1"/>
  <c r="G101" i="7"/>
  <c r="F101" i="7"/>
  <c r="F27" i="7"/>
  <c r="F28" i="7"/>
  <c r="E51" i="7"/>
  <c r="E85" i="7"/>
  <c r="E99" i="7"/>
  <c r="E100" i="7"/>
  <c r="E106" i="7"/>
  <c r="E110" i="7"/>
  <c r="E107" i="7"/>
  <c r="E104" i="7"/>
  <c r="E101" i="7"/>
  <c r="G59" i="7"/>
  <c r="F59" i="7"/>
  <c r="E59" i="7"/>
  <c r="G60" i="7"/>
  <c r="F60" i="7"/>
  <c r="E60" i="7"/>
  <c r="E23" i="7"/>
  <c r="E18" i="7"/>
  <c r="E17" i="7" s="1"/>
  <c r="D23" i="7"/>
  <c r="D86" i="7"/>
  <c r="D85" i="7" s="1"/>
  <c r="G71" i="7"/>
  <c r="F71" i="7"/>
  <c r="G72" i="7"/>
  <c r="F72" i="7"/>
  <c r="E72" i="7"/>
  <c r="D72" i="7"/>
  <c r="D71" i="7" s="1"/>
  <c r="D64" i="7" s="1"/>
  <c r="D63" i="7" s="1"/>
  <c r="G75" i="7"/>
  <c r="F75" i="7"/>
  <c r="E75" i="7"/>
  <c r="E71" i="7" s="1"/>
  <c r="D75" i="7"/>
  <c r="G93" i="7"/>
  <c r="F93" i="7"/>
  <c r="D93" i="7"/>
  <c r="G94" i="7"/>
  <c r="F94" i="7"/>
  <c r="E94" i="7"/>
  <c r="E93" i="7" s="1"/>
  <c r="D94" i="7"/>
  <c r="G97" i="7"/>
  <c r="F97" i="7"/>
  <c r="E97" i="7"/>
  <c r="D97" i="7"/>
  <c r="G91" i="7"/>
  <c r="F91" i="7"/>
  <c r="E91" i="7"/>
  <c r="D91" i="7"/>
  <c r="D87" i="7" s="1"/>
  <c r="G88" i="7"/>
  <c r="F88" i="7"/>
  <c r="E88" i="7"/>
  <c r="D88" i="7"/>
  <c r="G69" i="7"/>
  <c r="G65" i="7" s="1"/>
  <c r="F69" i="7"/>
  <c r="F65" i="7" s="1"/>
  <c r="E69" i="7"/>
  <c r="D69" i="7"/>
  <c r="D65" i="7"/>
  <c r="G66" i="7"/>
  <c r="F66" i="7"/>
  <c r="E66" i="7"/>
  <c r="D66" i="7"/>
  <c r="D60" i="7"/>
  <c r="D59" i="7" s="1"/>
  <c r="D51" i="7" s="1"/>
  <c r="G55" i="7"/>
  <c r="F55" i="7"/>
  <c r="D55" i="7"/>
  <c r="G56" i="7"/>
  <c r="F56" i="7"/>
  <c r="E56" i="7"/>
  <c r="E55" i="7" s="1"/>
  <c r="D56" i="7"/>
  <c r="D34" i="7"/>
  <c r="G35" i="7"/>
  <c r="G34" i="7" s="1"/>
  <c r="D35" i="7"/>
  <c r="G36" i="7"/>
  <c r="F36" i="7"/>
  <c r="E36" i="7"/>
  <c r="D36" i="7"/>
  <c r="G38" i="7"/>
  <c r="F38" i="7"/>
  <c r="E38" i="7"/>
  <c r="E35" i="7" s="1"/>
  <c r="E34" i="7" s="1"/>
  <c r="D38" i="7"/>
  <c r="G32" i="7"/>
  <c r="G31" i="7" s="1"/>
  <c r="G30" i="7" s="1"/>
  <c r="F32" i="7"/>
  <c r="F31" i="7" s="1"/>
  <c r="F30" i="7" s="1"/>
  <c r="E32" i="7"/>
  <c r="E31" i="7" s="1"/>
  <c r="E30" i="7" s="1"/>
  <c r="D32" i="7"/>
  <c r="D31" i="7" s="1"/>
  <c r="F24" i="7"/>
  <c r="F23" i="7" s="1"/>
  <c r="D24" i="7"/>
  <c r="G25" i="7"/>
  <c r="G24" i="7" s="1"/>
  <c r="F25" i="7"/>
  <c r="E25" i="7"/>
  <c r="E24" i="7" s="1"/>
  <c r="D25" i="7"/>
  <c r="G21" i="7"/>
  <c r="G20" i="7" s="1"/>
  <c r="F21" i="7"/>
  <c r="F20" i="7" s="1"/>
  <c r="E21" i="7"/>
  <c r="E20" i="7" s="1"/>
  <c r="D21" i="7"/>
  <c r="D20" i="7" s="1"/>
  <c r="G18" i="7"/>
  <c r="G17" i="7" s="1"/>
  <c r="F18" i="7"/>
  <c r="F17" i="7" s="1"/>
  <c r="D18" i="7"/>
  <c r="D17" i="7" s="1"/>
  <c r="G10" i="7"/>
  <c r="F10" i="7"/>
  <c r="E10" i="7"/>
  <c r="D10" i="7"/>
  <c r="D9" i="7" s="1"/>
  <c r="G15" i="7"/>
  <c r="F15" i="7"/>
  <c r="E15" i="7"/>
  <c r="D15" i="7"/>
  <c r="C10" i="7"/>
  <c r="C9" i="7" s="1"/>
  <c r="C15" i="7"/>
  <c r="C36" i="7"/>
  <c r="C35" i="7" s="1"/>
  <c r="C38" i="7"/>
  <c r="C32" i="7"/>
  <c r="C31" i="7" s="1"/>
  <c r="C30" i="7" s="1"/>
  <c r="C25" i="7"/>
  <c r="C24" i="7" s="1"/>
  <c r="C23" i="7" s="1"/>
  <c r="C66" i="7"/>
  <c r="C69" i="7"/>
  <c r="C88" i="7"/>
  <c r="C91" i="7"/>
  <c r="C42" i="7"/>
  <c r="C44" i="7"/>
  <c r="C56" i="7"/>
  <c r="C55" i="7" s="1"/>
  <c r="C51" i="7" s="1"/>
  <c r="C18" i="7"/>
  <c r="C17" i="7" s="1"/>
  <c r="C20" i="7"/>
  <c r="C21" i="7"/>
  <c r="C60" i="7"/>
  <c r="C59" i="7" s="1"/>
  <c r="C97" i="7"/>
  <c r="C94" i="7"/>
  <c r="C93" i="7" s="1"/>
  <c r="C47" i="7"/>
  <c r="C49" i="7"/>
  <c r="C72" i="7"/>
  <c r="C75" i="7"/>
  <c r="C71" i="7" l="1"/>
  <c r="F99" i="7"/>
  <c r="G100" i="7"/>
  <c r="G99" i="7" s="1"/>
  <c r="F87" i="7"/>
  <c r="F86" i="7" s="1"/>
  <c r="F85" i="7" s="1"/>
  <c r="G87" i="7"/>
  <c r="G86" i="7" s="1"/>
  <c r="G85" i="7" s="1"/>
  <c r="F35" i="7"/>
  <c r="F34" i="7" s="1"/>
  <c r="G9" i="7"/>
  <c r="G8" i="7" s="1"/>
  <c r="G7" i="7" s="1"/>
  <c r="G6" i="7" s="1"/>
  <c r="F9" i="7"/>
  <c r="F8" i="7" s="1"/>
  <c r="E87" i="7"/>
  <c r="E86" i="7" s="1"/>
  <c r="E65" i="7"/>
  <c r="E64" i="7" s="1"/>
  <c r="E63" i="7" s="1"/>
  <c r="E9" i="7"/>
  <c r="E8" i="7" s="1"/>
  <c r="E7" i="7" s="1"/>
  <c r="D30" i="7"/>
  <c r="C46" i="7"/>
  <c r="C34" i="7" s="1"/>
  <c r="C7" i="7" s="1"/>
  <c r="C87" i="7"/>
  <c r="C86" i="7" s="1"/>
  <c r="C85" i="7" s="1"/>
  <c r="C8" i="7"/>
  <c r="C41" i="7"/>
  <c r="D8" i="7"/>
  <c r="C65" i="7"/>
  <c r="C64" i="7" s="1"/>
  <c r="C63" i="7" s="1"/>
  <c r="C6" i="7" l="1"/>
  <c r="F7" i="7"/>
  <c r="F6" i="7" s="1"/>
  <c r="E6" i="7"/>
  <c r="D7" i="7"/>
  <c r="D6" i="7" s="1"/>
</calcChain>
</file>

<file path=xl/sharedStrings.xml><?xml version="1.0" encoding="utf-8"?>
<sst xmlns="http://schemas.openxmlformats.org/spreadsheetml/2006/main" count="271" uniqueCount="98">
  <si>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</si>
  <si>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</si>
  <si>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</si>
  <si>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</si>
  <si>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</si>
  <si>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</si>
  <si>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</si>
  <si>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</si>
  <si>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</si>
  <si>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</si>
  <si>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</si>
  <si>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</si>
  <si>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</si>
  <si>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</si>
  <si>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</si>
  <si>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</si>
  <si>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</si>
  <si>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</si>
  <si>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</si>
  <si>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</si>
  <si>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</si>
  <si>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</si>
  <si>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</si>
  <si>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</si>
  <si>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FINANCIJSKI PLAN PRORAČUNSKOG KORISNIKA DRŽAVNOG PRORAČUNA
ZA 2023. I PROJEKCIJE ZA 2024. I 2025. GODINU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</si>
  <si>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</si>
  <si>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</si>
  <si>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</si>
  <si>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</si>
  <si>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</si>
  <si>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</si>
  <si>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</si>
  <si>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</si>
  <si>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</si>
  <si>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</si>
  <si>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</si>
  <si>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IZVRŠENJE
2022.</t>
  </si>
  <si>
    <t>TEKUĆI PLAN
2023.</t>
  </si>
  <si>
    <t>PLAN 
ZA 2024.</t>
  </si>
  <si>
    <t>PROJEKCIJA 
ZA 2025.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</si>
  <si>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</si>
  <si>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</si>
  <si>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</si>
  <si>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</si>
  <si>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</si>
  <si>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</si>
  <si>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B2. RAČUN FINANCIRANJA PREMA IZVORIMA FINANCIRANJA</t>
  </si>
  <si>
    <t>MINISTARSTVO POLJOPRIVREDE</t>
  </si>
  <si>
    <t>Agencija za plaćanja u poljoprivredi, ribarstvu i ruralnom razvoju</t>
  </si>
  <si>
    <t>UPRAVLJANJE POLJOPRIVREDOM, RIBARSTVOM I RURALNIM RAZVOJEM</t>
  </si>
  <si>
    <t>A841001</t>
  </si>
  <si>
    <t>ADMINISTRACIJA I UPRAVLJANJE AGENCIJE ZA PLAĆANJA U POLJOPRIVREDI, RIBARSTVU I RURALNOM RAZVOJU</t>
  </si>
  <si>
    <t>Opći prihodi i primici</t>
  </si>
  <si>
    <t>Financijski rashodi</t>
  </si>
  <si>
    <t>Ostali rashodi</t>
  </si>
  <si>
    <t>Rashodi za nabavu proizvedene dugotrajne imovine</t>
  </si>
  <si>
    <t>Vlastiti prihodi</t>
  </si>
  <si>
    <t>Pomoći EU</t>
  </si>
  <si>
    <t>A841007</t>
  </si>
  <si>
    <t>K650068</t>
  </si>
  <si>
    <t>USPOSTAVA INTEGRIRANOG ADMINISTRATIVNOG KONTROLNOG SUSTAVA- LPIS</t>
  </si>
  <si>
    <t>K841002</t>
  </si>
  <si>
    <t>INFORMATIZACIJA</t>
  </si>
  <si>
    <t>Sredstva učešća za pomoći</t>
  </si>
  <si>
    <t>Europski poljoprivredni fond za ruralni razvoj</t>
  </si>
  <si>
    <t>T841008</t>
  </si>
  <si>
    <t>HRVATSKI ZEMLJIŠNI INFORMACIJSKI SUSTAV - CROLIS</t>
  </si>
  <si>
    <t xml:space="preserve">Ostale pomoći i darovnice </t>
  </si>
  <si>
    <t>RURALNI RAZVOJ</t>
  </si>
  <si>
    <t>A841005</t>
  </si>
  <si>
    <t>TEHNIČKA POMOĆ - PROGRAM RURALNOG RAZVOJA</t>
  </si>
  <si>
    <t>RIBARSTVO</t>
  </si>
  <si>
    <t>A841006</t>
  </si>
  <si>
    <t>TEHNIČKA POMOĆ - OPERATIVNI PROGRAM ZA POMORSTVO I RIBARSTVO</t>
  </si>
  <si>
    <t>A841011</t>
  </si>
  <si>
    <t>TEHNIČKA POMOĆ - SP -ZPP 2023.-2027.</t>
  </si>
  <si>
    <t>A841010</t>
  </si>
  <si>
    <t>TEHNIČKA POMOĆ - PROGRAM ZA RIBARSTVO I AKVAKULTURU RG ZA 2021. -2027.</t>
  </si>
  <si>
    <t>Europski fond za pomorstvo i ribarstvo (EFPR)</t>
  </si>
  <si>
    <t>Europski poljoprivredni fond za ruralni razvoj (EPFRR)</t>
  </si>
  <si>
    <t xml:space="preserve">ORGANIZACIJA MEĐUNARODNIH DOGAĐANJA </t>
  </si>
  <si>
    <t>UKUPNI RASHODI</t>
  </si>
  <si>
    <t>042 Poljoprivreda, šumarstvo, ribarstvo i lov</t>
  </si>
  <si>
    <t>0421 Poljoprivreda</t>
  </si>
  <si>
    <t>0423 Ribarstvo i lov</t>
  </si>
  <si>
    <t>5 Pomoći</t>
  </si>
  <si>
    <t>51 Pomoći EU</t>
  </si>
  <si>
    <t>52 Ostale pomoći i darovnice</t>
  </si>
  <si>
    <t>56 Fondovi EU</t>
  </si>
  <si>
    <t xml:space="preserve">  564 Europski fond za pomorstvo i       ribarstvo (EFPR)</t>
  </si>
  <si>
    <t xml:space="preserve">   565 Europski poljoprivredni fond za ruralni           razvoj (EPFRR)</t>
  </si>
  <si>
    <t>Ostale pomoći</t>
  </si>
  <si>
    <t>Europski fond za pomorstvo i ribarstvo</t>
  </si>
  <si>
    <t>Prihodi iz nadležnog proračuna i od HZZO-a temeljem ugovornih obveza</t>
  </si>
  <si>
    <t>Ostale pomoći i darovnice</t>
  </si>
  <si>
    <t>Rashodi za nabavu neproizvedene dugotr.imovine</t>
  </si>
  <si>
    <t>564 Europski fond za pomorstvo i ribarstvo (EFPR)</t>
  </si>
  <si>
    <t>565 Europski poljoprivredni fond za ruralni razvoj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</si>
</sst>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20" fillId="0" borderId="3" xfId="0" applyNumberFormat="1" applyFont="1" applyBorder="1"/>
    <xf numFmtId="4" fontId="19" fillId="0" borderId="3" xfId="0" applyNumberFormat="1" applyFont="1" applyBorder="1"/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7" fillId="0" borderId="0" xfId="0" applyNumberFormat="1" applyFont="1"/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3" fontId="0" fillId="0" borderId="3" xfId="0" applyNumberFormat="1" applyBorder="1"/>
    <xf numFmtId="4" fontId="11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0" fillId="0" borderId="3" xfId="0" applyNumberForma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9" fillId="2" borderId="3" xfId="0" quotePrefix="1" applyNumberFormat="1" applyFont="1" applyFill="1" applyBorder="1" applyAlignment="1">
      <alignment horizontal="right" vertical="center"/>
    </xf>
    <xf numFmtId="3" fontId="10" fillId="2" borderId="3" xfId="0" quotePrefix="1" applyNumberFormat="1" applyFont="1" applyFill="1" applyBorder="1" applyAlignment="1">
      <alignment horizontal="right" vertical="center"/>
    </xf>
    <xf numFmtId="3" fontId="9" fillId="2" borderId="3" xfId="0" quotePrefix="1" applyNumberFormat="1" applyFont="1" applyFill="1" applyBorder="1" applyAlignment="1">
      <alignment horizontal="right" vertical="center" wrapText="1"/>
    </xf>
    <xf numFmtId="3" fontId="10" fillId="2" borderId="3" xfId="0" quotePrefix="1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vertical="center"/>
    </xf>
    <xf numFmtId="3" fontId="9" fillId="3" borderId="3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vertical="center" wrapText="1"/>
    </xf>
    <xf numFmtId="3" fontId="9" fillId="3" borderId="3" xfId="0" applyNumberFormat="1" applyFont="1" applyFill="1" applyBorder="1" applyAlignment="1" applyProtection="1">
      <alignment vertical="center" wrapText="1"/>
    </xf>
    <xf numFmtId="3" fontId="11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3" fontId="6" fillId="0" borderId="3" xfId="0" quotePrefix="1" applyNumberFormat="1" applyFont="1" applyBorder="1" applyAlignment="1">
      <alignment horizontal="right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workbookViewId="0">
      <selection activeCell="J10" sqref="J10"/>
    </sheetView>
  </sheetViews>
  <sheetFormatPr defaultRowHeight="14.4" x14ac:dyDescent="0.3"/>
  <cols>
    <col min="5" max="5" width="25.33203125" customWidth="1"/>
    <col min="6" max="10" width="19.44140625" customWidth="1"/>
    <col min="11" max="12" width="25.33203125" customWidth="1"/>
  </cols>
  <sheetData>
    <row r="1" spans="1:12" ht="42" customHeight="1" x14ac:dyDescent="0.3">
      <c r="A1" s="99" t="s">
        <v>24</v>
      </c>
      <c r="B1" s="99"/>
      <c r="C1" s="99"/>
      <c r="D1" s="99"/>
      <c r="E1" s="99"/>
      <c r="F1" s="99"/>
      <c r="G1" s="99"/>
      <c r="H1" s="99"/>
      <c r="I1" s="99"/>
      <c r="J1" s="99"/>
      <c r="K1" s="43"/>
      <c r="L1" s="43"/>
    </row>
    <row r="2" spans="1:12" ht="18" customHeight="1" x14ac:dyDescent="0.3">
      <c r="A2" s="5"/>
      <c r="B2" s="5"/>
      <c r="C2" s="5"/>
      <c r="D2" s="5"/>
      <c r="E2" s="5"/>
      <c r="F2" s="24"/>
      <c r="G2" s="24"/>
      <c r="H2" s="5"/>
      <c r="I2" s="5"/>
      <c r="J2" s="5"/>
      <c r="K2" s="5"/>
      <c r="L2" s="5"/>
    </row>
    <row r="3" spans="1:12" ht="15.75" customHeight="1" x14ac:dyDescent="0.3">
      <c r="A3" s="99" t="s">
        <v>14</v>
      </c>
      <c r="B3" s="99"/>
      <c r="C3" s="99"/>
      <c r="D3" s="99"/>
      <c r="E3" s="99"/>
      <c r="F3" s="99"/>
      <c r="G3" s="99"/>
      <c r="H3" s="99"/>
      <c r="I3" s="99"/>
      <c r="J3" s="99"/>
      <c r="K3" s="41"/>
      <c r="L3" s="41"/>
    </row>
    <row r="4" spans="1:12" ht="17.399999999999999" x14ac:dyDescent="0.3">
      <c r="A4" s="5"/>
      <c r="B4" s="5"/>
      <c r="C4" s="5"/>
      <c r="D4" s="5"/>
      <c r="E4" s="5"/>
      <c r="F4" s="24"/>
      <c r="G4" s="24"/>
      <c r="H4" s="5"/>
      <c r="I4" s="5"/>
      <c r="J4" s="5"/>
      <c r="K4" s="6"/>
      <c r="L4" s="6"/>
    </row>
    <row r="5" spans="1:12" ht="18" customHeight="1" x14ac:dyDescent="0.3">
      <c r="A5" s="99" t="s">
        <v>25</v>
      </c>
      <c r="B5" s="99"/>
      <c r="C5" s="99"/>
      <c r="D5" s="99"/>
      <c r="E5" s="99"/>
      <c r="F5" s="99"/>
      <c r="G5" s="99"/>
      <c r="H5" s="99"/>
      <c r="I5" s="99"/>
      <c r="J5" s="99"/>
      <c r="K5" s="40"/>
      <c r="L5" s="40"/>
    </row>
    <row r="6" spans="1:12" ht="17.399999999999999" x14ac:dyDescent="0.3">
      <c r="A6" s="1"/>
      <c r="B6" s="2"/>
      <c r="C6" s="2"/>
      <c r="D6" s="2"/>
      <c r="E6" s="7"/>
      <c r="F6" s="7"/>
      <c r="G6" s="7"/>
      <c r="H6" s="8"/>
      <c r="I6" s="8"/>
      <c r="J6" s="33"/>
    </row>
    <row r="7" spans="1:12" ht="26.4" x14ac:dyDescent="0.3">
      <c r="A7" s="110" t="s">
        <v>11</v>
      </c>
      <c r="B7" s="111"/>
      <c r="C7" s="111"/>
      <c r="D7" s="111"/>
      <c r="E7" s="111"/>
      <c r="F7" s="45" t="s">
        <v>36</v>
      </c>
      <c r="G7" s="45" t="s">
        <v>37</v>
      </c>
      <c r="H7" s="4" t="s">
        <v>38</v>
      </c>
      <c r="I7" s="4" t="s">
        <v>39</v>
      </c>
      <c r="J7" s="4" t="s">
        <v>40</v>
      </c>
    </row>
    <row r="8" spans="1:12" ht="12" customHeight="1" x14ac:dyDescent="0.3">
      <c r="A8" s="112">
        <v>1</v>
      </c>
      <c r="B8" s="112"/>
      <c r="C8" s="112"/>
      <c r="D8" s="112"/>
      <c r="E8" s="112"/>
      <c r="F8" s="51">
        <v>2</v>
      </c>
      <c r="G8" s="51">
        <v>3</v>
      </c>
      <c r="H8" s="52">
        <v>4</v>
      </c>
      <c r="I8" s="52">
        <v>5</v>
      </c>
      <c r="J8" s="52">
        <v>6</v>
      </c>
    </row>
    <row r="9" spans="1:12" x14ac:dyDescent="0.3">
      <c r="A9" s="108" t="s">
        <v>27</v>
      </c>
      <c r="B9" s="105"/>
      <c r="C9" s="105"/>
      <c r="D9" s="105"/>
      <c r="E9" s="101"/>
      <c r="F9" s="90">
        <v>27152160</v>
      </c>
      <c r="G9" s="90">
        <v>34291658</v>
      </c>
      <c r="H9" s="29">
        <v>42561708</v>
      </c>
      <c r="I9" s="29">
        <v>43313856</v>
      </c>
      <c r="J9" s="29">
        <v>42439968</v>
      </c>
    </row>
    <row r="10" spans="1:12" x14ac:dyDescent="0.3">
      <c r="A10" s="109" t="s">
        <v>28</v>
      </c>
      <c r="B10" s="101"/>
      <c r="C10" s="101"/>
      <c r="D10" s="101"/>
      <c r="E10" s="101"/>
      <c r="F10" s="90">
        <v>0</v>
      </c>
      <c r="G10" s="90">
        <v>0</v>
      </c>
      <c r="H10" s="29">
        <v>0</v>
      </c>
      <c r="I10" s="29">
        <v>0</v>
      </c>
      <c r="J10" s="29"/>
    </row>
    <row r="11" spans="1:12" x14ac:dyDescent="0.3">
      <c r="A11" s="106" t="s">
        <v>0</v>
      </c>
      <c r="B11" s="103"/>
      <c r="C11" s="103"/>
      <c r="D11" s="103"/>
      <c r="E11" s="107"/>
      <c r="F11" s="91">
        <f>F9+F10</f>
        <v>27152160</v>
      </c>
      <c r="G11" s="91">
        <f t="shared" ref="G11:J11" si="0">G9+G10</f>
        <v>34291658</v>
      </c>
      <c r="H11" s="94">
        <f t="shared" si="0"/>
        <v>42561708</v>
      </c>
      <c r="I11" s="94">
        <f t="shared" si="0"/>
        <v>43313856</v>
      </c>
      <c r="J11" s="94">
        <f t="shared" si="0"/>
        <v>42439968</v>
      </c>
    </row>
    <row r="12" spans="1:12" x14ac:dyDescent="0.3">
      <c r="A12" s="104" t="s">
        <v>29</v>
      </c>
      <c r="B12" s="105"/>
      <c r="C12" s="105"/>
      <c r="D12" s="105"/>
      <c r="E12" s="105"/>
      <c r="F12" s="92">
        <v>26830459</v>
      </c>
      <c r="G12" s="92">
        <v>33822367</v>
      </c>
      <c r="H12" s="29">
        <v>39409078</v>
      </c>
      <c r="I12" s="29">
        <v>41194878</v>
      </c>
      <c r="J12" s="30">
        <v>41088031</v>
      </c>
    </row>
    <row r="13" spans="1:12" x14ac:dyDescent="0.3">
      <c r="A13" s="100" t="s">
        <v>30</v>
      </c>
      <c r="B13" s="101"/>
      <c r="C13" s="101"/>
      <c r="D13" s="101"/>
      <c r="E13" s="101"/>
      <c r="F13" s="90">
        <v>440266</v>
      </c>
      <c r="G13" s="90">
        <v>558253</v>
      </c>
      <c r="H13" s="31">
        <v>3017920</v>
      </c>
      <c r="I13" s="31">
        <v>2118978</v>
      </c>
      <c r="J13" s="30">
        <v>1351937</v>
      </c>
    </row>
    <row r="14" spans="1:12" x14ac:dyDescent="0.3">
      <c r="A14" s="34" t="s">
        <v>1</v>
      </c>
      <c r="B14" s="35"/>
      <c r="C14" s="35"/>
      <c r="D14" s="35"/>
      <c r="E14" s="35"/>
      <c r="F14" s="91">
        <f>F12+F13</f>
        <v>27270725</v>
      </c>
      <c r="G14" s="91">
        <f>G12+G13</f>
        <v>34380620</v>
      </c>
      <c r="H14" s="28">
        <f>H12+H13</f>
        <v>42426998</v>
      </c>
      <c r="I14" s="28">
        <f t="shared" ref="I14:J14" si="1">I12+I13</f>
        <v>43313856</v>
      </c>
      <c r="J14" s="28">
        <f t="shared" si="1"/>
        <v>42439968</v>
      </c>
    </row>
    <row r="15" spans="1:12" x14ac:dyDescent="0.3">
      <c r="A15" s="102" t="s">
        <v>2</v>
      </c>
      <c r="B15" s="103"/>
      <c r="C15" s="103"/>
      <c r="D15" s="103"/>
      <c r="E15" s="103"/>
      <c r="F15" s="93">
        <f>F11-F14</f>
        <v>-118565</v>
      </c>
      <c r="G15" s="93">
        <f>G11-G14</f>
        <v>-88962</v>
      </c>
      <c r="H15" s="32">
        <f>H11-H14</f>
        <v>134710</v>
      </c>
      <c r="I15" s="32">
        <f t="shared" ref="I15:J15" si="2">I11-I14</f>
        <v>0</v>
      </c>
      <c r="J15" s="32">
        <f t="shared" si="2"/>
        <v>0</v>
      </c>
    </row>
    <row r="16" spans="1:12" ht="17.399999999999999" x14ac:dyDescent="0.3">
      <c r="A16" s="5"/>
      <c r="B16" s="9"/>
      <c r="C16" s="9"/>
      <c r="D16" s="9"/>
      <c r="E16" s="9"/>
      <c r="F16" s="22"/>
      <c r="G16" s="22"/>
      <c r="H16" s="9"/>
      <c r="I16" s="9"/>
      <c r="J16" s="3"/>
      <c r="K16" s="3"/>
      <c r="L16" s="3"/>
    </row>
    <row r="17" spans="1:12" ht="18" customHeight="1" x14ac:dyDescent="0.3">
      <c r="A17" s="99" t="s">
        <v>26</v>
      </c>
      <c r="B17" s="99"/>
      <c r="C17" s="99"/>
      <c r="D17" s="99"/>
      <c r="E17" s="99"/>
      <c r="F17" s="99"/>
      <c r="G17" s="99"/>
      <c r="H17" s="99"/>
      <c r="I17" s="99"/>
      <c r="J17" s="99"/>
      <c r="K17" s="40"/>
      <c r="L17" s="40"/>
    </row>
    <row r="18" spans="1:12" ht="17.399999999999999" x14ac:dyDescent="0.3">
      <c r="A18" s="24"/>
      <c r="B18" s="22"/>
      <c r="C18" s="22"/>
      <c r="D18" s="22"/>
      <c r="E18" s="22"/>
      <c r="F18" s="22"/>
      <c r="G18" s="22"/>
      <c r="H18" s="23"/>
      <c r="I18" s="23"/>
      <c r="J18" s="23"/>
    </row>
    <row r="19" spans="1:12" ht="26.4" x14ac:dyDescent="0.3">
      <c r="A19" s="110" t="s">
        <v>11</v>
      </c>
      <c r="B19" s="111"/>
      <c r="C19" s="111"/>
      <c r="D19" s="111"/>
      <c r="E19" s="111"/>
      <c r="F19" s="45" t="s">
        <v>36</v>
      </c>
      <c r="G19" s="45" t="s">
        <v>37</v>
      </c>
      <c r="H19" s="4" t="s">
        <v>38</v>
      </c>
      <c r="I19" s="4" t="s">
        <v>39</v>
      </c>
      <c r="J19" s="4" t="s">
        <v>40</v>
      </c>
    </row>
    <row r="20" spans="1:12" ht="12" customHeight="1" x14ac:dyDescent="0.3">
      <c r="A20" s="112">
        <v>1</v>
      </c>
      <c r="B20" s="112"/>
      <c r="C20" s="112"/>
      <c r="D20" s="112"/>
      <c r="E20" s="112"/>
      <c r="F20" s="51">
        <v>2</v>
      </c>
      <c r="G20" s="51">
        <v>3</v>
      </c>
      <c r="H20" s="52">
        <v>4</v>
      </c>
      <c r="I20" s="52">
        <v>5</v>
      </c>
      <c r="J20" s="52">
        <v>6</v>
      </c>
    </row>
    <row r="21" spans="1:12" ht="15.75" customHeight="1" x14ac:dyDescent="0.3">
      <c r="A21" s="108" t="s">
        <v>31</v>
      </c>
      <c r="B21" s="115"/>
      <c r="C21" s="115"/>
      <c r="D21" s="115"/>
      <c r="E21" s="115"/>
      <c r="F21" s="95">
        <v>0</v>
      </c>
      <c r="G21" s="95">
        <v>0</v>
      </c>
      <c r="H21" s="31">
        <v>0</v>
      </c>
      <c r="I21" s="31">
        <v>0</v>
      </c>
      <c r="J21" s="31">
        <v>0</v>
      </c>
    </row>
    <row r="22" spans="1:12" x14ac:dyDescent="0.3">
      <c r="A22" s="108" t="s">
        <v>32</v>
      </c>
      <c r="B22" s="105"/>
      <c r="C22" s="105"/>
      <c r="D22" s="105"/>
      <c r="E22" s="105"/>
      <c r="F22" s="95">
        <v>0</v>
      </c>
      <c r="G22" s="95">
        <v>0</v>
      </c>
      <c r="H22" s="31">
        <v>0</v>
      </c>
      <c r="I22" s="31">
        <v>0</v>
      </c>
      <c r="J22" s="31">
        <v>0</v>
      </c>
    </row>
    <row r="23" spans="1:12" x14ac:dyDescent="0.3">
      <c r="A23" s="106" t="s">
        <v>33</v>
      </c>
      <c r="B23" s="103"/>
      <c r="C23" s="103"/>
      <c r="D23" s="103"/>
      <c r="E23" s="107"/>
      <c r="F23" s="46">
        <f>F21-F22</f>
        <v>0</v>
      </c>
      <c r="G23" s="46">
        <f>G21-G22</f>
        <v>0</v>
      </c>
      <c r="H23" s="28">
        <v>0</v>
      </c>
      <c r="I23" s="28">
        <v>0</v>
      </c>
      <c r="J23" s="28">
        <v>0</v>
      </c>
    </row>
    <row r="24" spans="1:12" x14ac:dyDescent="0.3">
      <c r="A24" s="113" t="s">
        <v>17</v>
      </c>
      <c r="B24" s="114"/>
      <c r="C24" s="114"/>
      <c r="D24" s="114"/>
      <c r="E24" s="114"/>
      <c r="F24" s="96">
        <v>243649</v>
      </c>
      <c r="G24" s="96">
        <v>125084</v>
      </c>
      <c r="H24" s="97">
        <v>36122</v>
      </c>
      <c r="I24" s="97">
        <v>170832</v>
      </c>
      <c r="J24" s="97">
        <v>170832</v>
      </c>
    </row>
    <row r="25" spans="1:12" x14ac:dyDescent="0.3">
      <c r="A25" s="113" t="s">
        <v>34</v>
      </c>
      <c r="B25" s="114"/>
      <c r="C25" s="114"/>
      <c r="D25" s="114"/>
      <c r="E25" s="114"/>
      <c r="F25" s="96">
        <v>125083.7</v>
      </c>
      <c r="G25" s="96">
        <v>36122</v>
      </c>
      <c r="H25" s="97">
        <v>170832</v>
      </c>
      <c r="I25" s="97">
        <v>170832</v>
      </c>
      <c r="J25" s="97">
        <v>170832</v>
      </c>
    </row>
    <row r="26" spans="1:12" x14ac:dyDescent="0.3">
      <c r="A26" s="102" t="s">
        <v>3</v>
      </c>
      <c r="B26" s="103"/>
      <c r="C26" s="103"/>
      <c r="D26" s="103"/>
      <c r="E26" s="103"/>
      <c r="F26" s="98">
        <f>F24-F25</f>
        <v>118565.3</v>
      </c>
      <c r="G26" s="98">
        <f>G24-G25</f>
        <v>88962</v>
      </c>
      <c r="H26" s="28">
        <f>H24-H25</f>
        <v>-134710</v>
      </c>
      <c r="I26" s="28">
        <f>I24-I25</f>
        <v>0</v>
      </c>
      <c r="J26" s="28">
        <v>0</v>
      </c>
    </row>
    <row r="27" spans="1:12" x14ac:dyDescent="0.3">
      <c r="A27" s="102" t="s">
        <v>4</v>
      </c>
      <c r="B27" s="103"/>
      <c r="C27" s="103"/>
      <c r="D27" s="103"/>
      <c r="E27" s="103"/>
      <c r="F27" s="98">
        <f>F15+F26</f>
        <v>0.30000000000291038</v>
      </c>
      <c r="G27" s="98"/>
      <c r="H27" s="28">
        <f>H15+H26</f>
        <v>0</v>
      </c>
      <c r="I27" s="28">
        <v>0</v>
      </c>
      <c r="J27" s="28">
        <v>0</v>
      </c>
    </row>
    <row r="28" spans="1:12" ht="11.25" customHeight="1" x14ac:dyDescent="0.3">
      <c r="A28" s="19"/>
      <c r="B28" s="20"/>
      <c r="C28" s="20"/>
      <c r="D28" s="20"/>
      <c r="E28" s="20"/>
      <c r="F28" s="20"/>
      <c r="G28" s="20"/>
      <c r="H28" s="21"/>
      <c r="I28" s="21"/>
      <c r="J28" s="21"/>
      <c r="K28" s="21"/>
      <c r="L28" s="21"/>
    </row>
    <row r="29" spans="1:12" ht="15" customHeight="1" x14ac:dyDescent="0.3">
      <c r="A29" s="47" t="s">
        <v>35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2" ht="9" customHeight="1" x14ac:dyDescent="0.3"/>
  </sheetData>
  <mergeCells count="21"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57"/>
  <sheetViews>
    <sheetView workbookViewId="0">
      <selection activeCell="F28" sqref="F2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44.6640625" customWidth="1"/>
    <col min="4" max="8" width="19.44140625" customWidth="1"/>
    <col min="9" max="10" width="25.33203125" customWidth="1"/>
  </cols>
  <sheetData>
    <row r="1" spans="1:10" ht="17.399999999999999" x14ac:dyDescent="0.3">
      <c r="A1" s="5"/>
      <c r="B1" s="5"/>
      <c r="C1" s="5"/>
      <c r="D1" s="24"/>
      <c r="E1" s="24"/>
      <c r="F1" s="5"/>
      <c r="G1" s="5"/>
      <c r="H1" s="5"/>
      <c r="I1" s="5"/>
      <c r="J1" s="5"/>
    </row>
    <row r="2" spans="1:10" ht="15.6" x14ac:dyDescent="0.3">
      <c r="A2" s="99" t="s">
        <v>14</v>
      </c>
      <c r="B2" s="99"/>
      <c r="C2" s="99"/>
      <c r="D2" s="99"/>
      <c r="E2" s="99"/>
      <c r="F2" s="99"/>
      <c r="G2" s="99"/>
      <c r="H2" s="99"/>
      <c r="I2" s="41"/>
      <c r="J2" s="41"/>
    </row>
    <row r="3" spans="1:10" ht="17.399999999999999" x14ac:dyDescent="0.3">
      <c r="A3" s="5"/>
      <c r="B3" s="5"/>
      <c r="C3" s="5"/>
      <c r="D3" s="24"/>
      <c r="E3" s="24"/>
      <c r="F3" s="5"/>
      <c r="G3" s="5"/>
      <c r="H3" s="5"/>
      <c r="I3" s="6"/>
      <c r="J3" s="6"/>
    </row>
    <row r="4" spans="1:10" ht="15.6" x14ac:dyDescent="0.3">
      <c r="A4" s="99" t="s">
        <v>5</v>
      </c>
      <c r="B4" s="99"/>
      <c r="C4" s="99"/>
      <c r="D4" s="99"/>
      <c r="E4" s="99"/>
      <c r="F4" s="99"/>
      <c r="G4" s="99"/>
      <c r="H4" s="99"/>
      <c r="I4" s="40"/>
      <c r="J4" s="40"/>
    </row>
    <row r="5" spans="1:10" ht="17.399999999999999" x14ac:dyDescent="0.3">
      <c r="A5" s="5"/>
      <c r="B5" s="5"/>
      <c r="C5" s="5"/>
      <c r="D5" s="24"/>
      <c r="E5" s="24"/>
      <c r="F5" s="5"/>
      <c r="G5" s="5"/>
      <c r="H5" s="5"/>
      <c r="I5" s="6"/>
      <c r="J5" s="6"/>
    </row>
    <row r="6" spans="1:10" ht="15.6" x14ac:dyDescent="0.3">
      <c r="A6" s="99" t="s">
        <v>41</v>
      </c>
      <c r="B6" s="99"/>
      <c r="C6" s="99"/>
      <c r="D6" s="99"/>
      <c r="E6" s="99"/>
      <c r="F6" s="99"/>
      <c r="G6" s="99"/>
      <c r="H6" s="99"/>
      <c r="I6" s="42"/>
      <c r="J6" s="42"/>
    </row>
    <row r="7" spans="1:10" ht="17.399999999999999" x14ac:dyDescent="0.3">
      <c r="A7" s="5"/>
      <c r="B7" s="5"/>
      <c r="C7" s="5"/>
      <c r="D7" s="24"/>
      <c r="E7" s="24"/>
      <c r="F7" s="5"/>
      <c r="G7" s="5"/>
      <c r="H7" s="5"/>
      <c r="I7" s="6"/>
      <c r="J7" s="6"/>
    </row>
    <row r="8" spans="1:10" ht="26.4" x14ac:dyDescent="0.3">
      <c r="A8" s="116" t="s">
        <v>11</v>
      </c>
      <c r="B8" s="117"/>
      <c r="C8" s="118"/>
      <c r="D8" s="48" t="s">
        <v>36</v>
      </c>
      <c r="E8" s="48" t="s">
        <v>37</v>
      </c>
      <c r="F8" s="49" t="s">
        <v>38</v>
      </c>
      <c r="G8" s="49" t="s">
        <v>39</v>
      </c>
      <c r="H8" s="49" t="s">
        <v>40</v>
      </c>
    </row>
    <row r="9" spans="1:10" s="53" customFormat="1" ht="10.199999999999999" x14ac:dyDescent="0.2">
      <c r="A9" s="119">
        <v>1</v>
      </c>
      <c r="B9" s="120"/>
      <c r="C9" s="121"/>
      <c r="D9" s="55">
        <v>2</v>
      </c>
      <c r="E9" s="55">
        <v>3</v>
      </c>
      <c r="F9" s="56">
        <v>4</v>
      </c>
      <c r="G9" s="56">
        <v>5</v>
      </c>
      <c r="H9" s="56">
        <v>6</v>
      </c>
    </row>
    <row r="10" spans="1:10" x14ac:dyDescent="0.3">
      <c r="A10" s="12"/>
      <c r="B10" s="12"/>
      <c r="C10" s="12" t="s">
        <v>43</v>
      </c>
      <c r="D10" s="81">
        <f>D11</f>
        <v>27152159.659999996</v>
      </c>
      <c r="E10" s="81">
        <f>E11</f>
        <v>34291658</v>
      </c>
      <c r="F10" s="81">
        <f t="shared" ref="F10:H10" si="0">F11</f>
        <v>42561708</v>
      </c>
      <c r="G10" s="81">
        <f t="shared" si="0"/>
        <v>43313856</v>
      </c>
      <c r="H10" s="81">
        <f t="shared" si="0"/>
        <v>42439968</v>
      </c>
    </row>
    <row r="11" spans="1:10" x14ac:dyDescent="0.3">
      <c r="A11" s="77">
        <v>6</v>
      </c>
      <c r="B11" s="12"/>
      <c r="C11" s="12" t="s">
        <v>6</v>
      </c>
      <c r="D11" s="81">
        <f>D12+D17+D19</f>
        <v>27152159.659999996</v>
      </c>
      <c r="E11" s="81">
        <f>E12+E17+E19</f>
        <v>34291658</v>
      </c>
      <c r="F11" s="81">
        <f>F12+F17+F19</f>
        <v>42561708</v>
      </c>
      <c r="G11" s="81">
        <f t="shared" ref="G11:H11" si="1">G12+G17+G19</f>
        <v>43313856</v>
      </c>
      <c r="H11" s="81">
        <f t="shared" si="1"/>
        <v>42439968</v>
      </c>
    </row>
    <row r="12" spans="1:10" ht="26.4" x14ac:dyDescent="0.3">
      <c r="A12" s="12"/>
      <c r="B12" s="17">
        <v>63</v>
      </c>
      <c r="C12" s="17" t="s">
        <v>16</v>
      </c>
      <c r="D12" s="82">
        <f>D13+D14+D15+D16</f>
        <v>8675876.4799999986</v>
      </c>
      <c r="E12" s="82">
        <f>E13+E14+E15+E16</f>
        <v>11435254</v>
      </c>
      <c r="F12" s="82">
        <f>F13+F14+F15+F16</f>
        <v>13729568</v>
      </c>
      <c r="G12" s="82">
        <f t="shared" ref="G12:H12" si="2">G13+G14+G15+G16</f>
        <v>15741918</v>
      </c>
      <c r="H12" s="82">
        <f t="shared" si="2"/>
        <v>15281918</v>
      </c>
    </row>
    <row r="13" spans="1:10" x14ac:dyDescent="0.3">
      <c r="A13" s="12"/>
      <c r="B13" s="17"/>
      <c r="C13" s="17" t="s">
        <v>57</v>
      </c>
      <c r="D13" s="82">
        <v>1554</v>
      </c>
      <c r="E13" s="82">
        <v>5236</v>
      </c>
      <c r="F13" s="10">
        <v>21236</v>
      </c>
      <c r="G13" s="10">
        <v>81236</v>
      </c>
      <c r="H13" s="10">
        <v>21236</v>
      </c>
    </row>
    <row r="14" spans="1:10" x14ac:dyDescent="0.3">
      <c r="A14" s="13"/>
      <c r="B14" s="13"/>
      <c r="C14" s="14" t="s">
        <v>91</v>
      </c>
      <c r="D14" s="82">
        <v>0</v>
      </c>
      <c r="E14" s="82">
        <v>106086</v>
      </c>
      <c r="F14" s="10">
        <v>555817</v>
      </c>
      <c r="G14" s="10">
        <v>0</v>
      </c>
      <c r="H14" s="10">
        <v>0</v>
      </c>
    </row>
    <row r="15" spans="1:10" x14ac:dyDescent="0.3">
      <c r="A15" s="13"/>
      <c r="B15" s="13"/>
      <c r="C15" s="14" t="s">
        <v>92</v>
      </c>
      <c r="D15" s="82">
        <v>120453.37</v>
      </c>
      <c r="E15" s="82">
        <v>178030</v>
      </c>
      <c r="F15" s="10">
        <v>234978</v>
      </c>
      <c r="G15" s="10">
        <v>226182</v>
      </c>
      <c r="H15" s="10">
        <v>226182</v>
      </c>
    </row>
    <row r="16" spans="1:10" x14ac:dyDescent="0.3">
      <c r="A16" s="13"/>
      <c r="B16" s="13"/>
      <c r="C16" s="18" t="s">
        <v>64</v>
      </c>
      <c r="D16" s="88">
        <v>8553869.1099999994</v>
      </c>
      <c r="E16" s="88">
        <v>11145902</v>
      </c>
      <c r="F16" s="10">
        <v>12917537</v>
      </c>
      <c r="G16" s="10">
        <v>15434500</v>
      </c>
      <c r="H16" s="10">
        <v>15034500</v>
      </c>
    </row>
    <row r="17" spans="1:8" ht="26.4" x14ac:dyDescent="0.3">
      <c r="A17" s="13"/>
      <c r="B17" s="13">
        <v>66</v>
      </c>
      <c r="C17" s="17" t="s">
        <v>18</v>
      </c>
      <c r="D17" s="89">
        <f>D18</f>
        <v>19549.25</v>
      </c>
      <c r="E17" s="89">
        <f>E18</f>
        <v>29817</v>
      </c>
      <c r="F17" s="89">
        <f t="shared" ref="F17:H17" si="3">F18</f>
        <v>39817</v>
      </c>
      <c r="G17" s="89">
        <f t="shared" si="3"/>
        <v>39817</v>
      </c>
      <c r="H17" s="89">
        <f t="shared" si="3"/>
        <v>39817</v>
      </c>
    </row>
    <row r="18" spans="1:8" x14ac:dyDescent="0.3">
      <c r="A18" s="13"/>
      <c r="B18" s="27"/>
      <c r="C18" s="17" t="s">
        <v>56</v>
      </c>
      <c r="D18" s="83">
        <v>19549.25</v>
      </c>
      <c r="E18" s="83">
        <v>29817</v>
      </c>
      <c r="F18" s="83">
        <v>39817</v>
      </c>
      <c r="G18" s="83">
        <v>39817</v>
      </c>
      <c r="H18" s="83">
        <v>39817</v>
      </c>
    </row>
    <row r="19" spans="1:8" ht="26.4" x14ac:dyDescent="0.3">
      <c r="A19" s="13"/>
      <c r="B19" s="27">
        <v>67</v>
      </c>
      <c r="C19" s="12" t="s">
        <v>93</v>
      </c>
      <c r="D19" s="85">
        <f>D20+D21</f>
        <v>18456733.93</v>
      </c>
      <c r="E19" s="85">
        <f>E20+E21</f>
        <v>22826587</v>
      </c>
      <c r="F19" s="85">
        <f t="shared" ref="F19:H19" si="4">F20+F21</f>
        <v>28792323</v>
      </c>
      <c r="G19" s="85">
        <f t="shared" si="4"/>
        <v>27532121</v>
      </c>
      <c r="H19" s="85">
        <f t="shared" si="4"/>
        <v>27118233</v>
      </c>
    </row>
    <row r="20" spans="1:8" x14ac:dyDescent="0.3">
      <c r="A20" s="13"/>
      <c r="B20" s="27"/>
      <c r="C20" s="17" t="s">
        <v>52</v>
      </c>
      <c r="D20" s="83">
        <v>16886254.690000001</v>
      </c>
      <c r="E20" s="78">
        <v>20730975</v>
      </c>
      <c r="F20" s="78">
        <v>26265141</v>
      </c>
      <c r="G20" s="78">
        <v>27436877</v>
      </c>
      <c r="H20" s="78">
        <v>27022989</v>
      </c>
    </row>
    <row r="21" spans="1:8" x14ac:dyDescent="0.3">
      <c r="A21" s="13"/>
      <c r="B21" s="27"/>
      <c r="C21" s="17" t="s">
        <v>63</v>
      </c>
      <c r="D21" s="83">
        <v>1570479.24</v>
      </c>
      <c r="E21" s="78">
        <v>2095612</v>
      </c>
      <c r="F21" s="78">
        <v>2527182</v>
      </c>
      <c r="G21" s="78">
        <v>95244</v>
      </c>
      <c r="H21" s="78">
        <v>95244</v>
      </c>
    </row>
    <row r="25" spans="1:8" ht="25.5" customHeight="1" x14ac:dyDescent="0.3">
      <c r="A25" s="116" t="s">
        <v>11</v>
      </c>
      <c r="B25" s="117"/>
      <c r="C25" s="118"/>
      <c r="D25" s="48" t="s">
        <v>36</v>
      </c>
      <c r="E25" s="48" t="s">
        <v>37</v>
      </c>
      <c r="F25" s="49" t="s">
        <v>38</v>
      </c>
      <c r="G25" s="49" t="s">
        <v>39</v>
      </c>
      <c r="H25" s="49" t="s">
        <v>40</v>
      </c>
    </row>
    <row r="26" spans="1:8" s="53" customFormat="1" ht="10.199999999999999" x14ac:dyDescent="0.2">
      <c r="A26" s="119">
        <v>1</v>
      </c>
      <c r="B26" s="120"/>
      <c r="C26" s="121"/>
      <c r="D26" s="55">
        <v>2</v>
      </c>
      <c r="E26" s="55">
        <v>3</v>
      </c>
      <c r="F26" s="56">
        <v>4</v>
      </c>
      <c r="G26" s="56">
        <v>5</v>
      </c>
      <c r="H26" s="56">
        <v>6</v>
      </c>
    </row>
    <row r="27" spans="1:8" x14ac:dyDescent="0.3">
      <c r="A27" s="12"/>
      <c r="B27" s="12"/>
      <c r="C27" s="12" t="s">
        <v>44</v>
      </c>
      <c r="D27" s="81">
        <f>D28+D49</f>
        <v>27270725.25</v>
      </c>
      <c r="E27" s="81">
        <f t="shared" ref="E27:H27" si="5">E28+E49</f>
        <v>34380620</v>
      </c>
      <c r="F27" s="81">
        <f t="shared" si="5"/>
        <v>42426998</v>
      </c>
      <c r="G27" s="81">
        <f t="shared" si="5"/>
        <v>43313856</v>
      </c>
      <c r="H27" s="81">
        <f t="shared" si="5"/>
        <v>42439968</v>
      </c>
    </row>
    <row r="28" spans="1:8" x14ac:dyDescent="0.3">
      <c r="A28" s="12">
        <v>3</v>
      </c>
      <c r="B28" s="12"/>
      <c r="C28" s="12" t="s">
        <v>7</v>
      </c>
      <c r="D28" s="81">
        <f>D29+D36+D44+D46</f>
        <v>26830458.84</v>
      </c>
      <c r="E28" s="81">
        <f t="shared" ref="E28:H28" si="6">E29+E36+E44+E46</f>
        <v>33822367</v>
      </c>
      <c r="F28" s="81">
        <f t="shared" si="6"/>
        <v>39409078</v>
      </c>
      <c r="G28" s="81">
        <f t="shared" si="6"/>
        <v>41194878</v>
      </c>
      <c r="H28" s="81">
        <f t="shared" si="6"/>
        <v>41088031</v>
      </c>
    </row>
    <row r="29" spans="1:8" x14ac:dyDescent="0.3">
      <c r="A29" s="12"/>
      <c r="B29" s="17">
        <v>31</v>
      </c>
      <c r="C29" s="17" t="s">
        <v>8</v>
      </c>
      <c r="D29" s="82">
        <f>SUM(D30:D34)</f>
        <v>17520134.890000001</v>
      </c>
      <c r="E29" s="82">
        <f t="shared" ref="E29:H29" si="7">SUM(E30:E34)</f>
        <v>20959096</v>
      </c>
      <c r="F29" s="82">
        <f t="shared" si="7"/>
        <v>24213052</v>
      </c>
      <c r="G29" s="82">
        <f t="shared" si="7"/>
        <v>25044482</v>
      </c>
      <c r="H29" s="82">
        <f t="shared" si="7"/>
        <v>25422244</v>
      </c>
    </row>
    <row r="30" spans="1:8" x14ac:dyDescent="0.3">
      <c r="A30" s="13"/>
      <c r="B30" s="13"/>
      <c r="C30" s="14" t="s">
        <v>52</v>
      </c>
      <c r="D30" s="86">
        <v>11857840.130000001</v>
      </c>
      <c r="E30" s="86">
        <v>13841231</v>
      </c>
      <c r="F30" s="10">
        <v>16516969</v>
      </c>
      <c r="G30" s="10">
        <v>17040728</v>
      </c>
      <c r="H30" s="10">
        <v>17418490</v>
      </c>
    </row>
    <row r="31" spans="1:8" x14ac:dyDescent="0.3">
      <c r="A31" s="13"/>
      <c r="B31" s="13"/>
      <c r="C31" s="14" t="s">
        <v>63</v>
      </c>
      <c r="D31" s="87">
        <f>'POSEBNI DIO'!C57+'POSEBNI DIO'!C67+'POSEBNI DIO'!C89</f>
        <v>865946.41</v>
      </c>
      <c r="E31" s="87">
        <v>1088746</v>
      </c>
      <c r="F31" s="10">
        <v>1175903</v>
      </c>
      <c r="G31" s="10">
        <v>69593</v>
      </c>
      <c r="H31" s="10">
        <v>69593</v>
      </c>
    </row>
    <row r="32" spans="1:8" x14ac:dyDescent="0.3">
      <c r="A32" s="13"/>
      <c r="B32" s="13"/>
      <c r="C32" s="14" t="s">
        <v>94</v>
      </c>
      <c r="D32" s="82">
        <f>'POSEBNI DIO'!C61</f>
        <v>98028.800000000003</v>
      </c>
      <c r="E32" s="82">
        <v>159255</v>
      </c>
      <c r="F32" s="10">
        <v>373364</v>
      </c>
      <c r="G32" s="10">
        <v>0</v>
      </c>
      <c r="H32" s="10">
        <v>0</v>
      </c>
    </row>
    <row r="33" spans="1:8" x14ac:dyDescent="0.3">
      <c r="A33" s="13"/>
      <c r="B33" s="13"/>
      <c r="C33" s="14" t="s">
        <v>92</v>
      </c>
      <c r="D33" s="82">
        <f>'POSEBNI DIO'!C95</f>
        <v>117725.32</v>
      </c>
      <c r="E33" s="82">
        <v>145708</v>
      </c>
      <c r="F33" s="10">
        <v>168816</v>
      </c>
      <c r="G33" s="10">
        <v>161661</v>
      </c>
      <c r="H33" s="11">
        <v>161661</v>
      </c>
    </row>
    <row r="34" spans="1:8" x14ac:dyDescent="0.3">
      <c r="A34" s="13"/>
      <c r="B34" s="13"/>
      <c r="C34" s="18" t="s">
        <v>64</v>
      </c>
      <c r="D34" s="87">
        <f>'POSEBNI DIO'!C73</f>
        <v>4580594.2300000004</v>
      </c>
      <c r="E34" s="87">
        <v>5724156</v>
      </c>
      <c r="F34" s="10">
        <v>5978000</v>
      </c>
      <c r="G34" s="10">
        <v>7772500</v>
      </c>
      <c r="H34" s="11">
        <v>7772500</v>
      </c>
    </row>
    <row r="35" spans="1:8" x14ac:dyDescent="0.3">
      <c r="A35" s="13"/>
      <c r="B35" s="13"/>
      <c r="C35" s="14"/>
      <c r="D35" s="83"/>
      <c r="E35" s="83"/>
      <c r="F35" s="83"/>
      <c r="G35" s="83"/>
      <c r="H35" s="83"/>
    </row>
    <row r="36" spans="1:8" x14ac:dyDescent="0.3">
      <c r="A36" s="13"/>
      <c r="B36" s="13">
        <v>32</v>
      </c>
      <c r="C36" s="13" t="s">
        <v>15</v>
      </c>
      <c r="D36" s="83">
        <f>SUM(D37:D43)</f>
        <v>9305143.3300000001</v>
      </c>
      <c r="E36" s="83">
        <f t="shared" ref="E36:H36" si="8">SUM(E37:E43)</f>
        <v>12801487</v>
      </c>
      <c r="F36" s="83">
        <f t="shared" si="8"/>
        <v>15156496</v>
      </c>
      <c r="G36" s="83">
        <f t="shared" si="8"/>
        <v>16115866</v>
      </c>
      <c r="H36" s="83">
        <f t="shared" si="8"/>
        <v>15631257</v>
      </c>
    </row>
    <row r="37" spans="1:8" x14ac:dyDescent="0.3">
      <c r="A37" s="13"/>
      <c r="B37" s="13"/>
      <c r="C37" s="14" t="s">
        <v>52</v>
      </c>
      <c r="D37" s="83">
        <v>4730902.5599999996</v>
      </c>
      <c r="E37" s="83">
        <v>6599687</v>
      </c>
      <c r="F37" s="83">
        <v>8382306</v>
      </c>
      <c r="G37" s="83">
        <v>9356623</v>
      </c>
      <c r="H37" s="83">
        <v>8932014</v>
      </c>
    </row>
    <row r="38" spans="1:8" x14ac:dyDescent="0.3">
      <c r="A38" s="13"/>
      <c r="B38" s="27"/>
      <c r="C38" s="14" t="s">
        <v>63</v>
      </c>
      <c r="D38" s="83">
        <v>680700</v>
      </c>
      <c r="E38" s="83">
        <v>957919</v>
      </c>
      <c r="F38" s="83">
        <v>1125824</v>
      </c>
      <c r="G38" s="83">
        <v>24456</v>
      </c>
      <c r="H38" s="83">
        <v>24456</v>
      </c>
    </row>
    <row r="39" spans="1:8" x14ac:dyDescent="0.3">
      <c r="A39" s="13"/>
      <c r="B39" s="27"/>
      <c r="C39" s="18" t="s">
        <v>56</v>
      </c>
      <c r="D39" s="83">
        <f>'POSEBNI DIO'!C19</f>
        <v>17141.54</v>
      </c>
      <c r="E39" s="83">
        <v>29817</v>
      </c>
      <c r="F39" s="83">
        <v>39817</v>
      </c>
      <c r="G39" s="83">
        <v>39817</v>
      </c>
      <c r="H39" s="83">
        <v>39817</v>
      </c>
    </row>
    <row r="40" spans="1:8" x14ac:dyDescent="0.3">
      <c r="A40" s="13"/>
      <c r="B40" s="27"/>
      <c r="C40" s="18" t="s">
        <v>57</v>
      </c>
      <c r="D40" s="83">
        <v>0</v>
      </c>
      <c r="E40" s="83">
        <v>5236</v>
      </c>
      <c r="F40" s="83">
        <v>21236</v>
      </c>
      <c r="G40" s="83">
        <v>81236</v>
      </c>
      <c r="H40" s="83">
        <v>21236</v>
      </c>
    </row>
    <row r="41" spans="1:8" x14ac:dyDescent="0.3">
      <c r="A41" s="13"/>
      <c r="B41" s="27"/>
      <c r="C41" s="14" t="s">
        <v>94</v>
      </c>
      <c r="D41" s="83">
        <f>'POSEBNI DIO'!C22+'POSEBNI DIO'!C62</f>
        <v>24498.66</v>
      </c>
      <c r="E41" s="83">
        <v>35793</v>
      </c>
      <c r="F41" s="83">
        <v>47643</v>
      </c>
      <c r="G41" s="83">
        <v>0</v>
      </c>
      <c r="H41" s="83">
        <v>0</v>
      </c>
    </row>
    <row r="42" spans="1:8" x14ac:dyDescent="0.3">
      <c r="A42" s="13"/>
      <c r="B42" s="27"/>
      <c r="C42" s="14" t="s">
        <v>92</v>
      </c>
      <c r="D42" s="83">
        <f>'POSEBNI DIO'!C96</f>
        <v>2728.05</v>
      </c>
      <c r="E42" s="83">
        <v>32322</v>
      </c>
      <c r="F42" s="83">
        <v>63375</v>
      </c>
      <c r="G42" s="83">
        <v>61734</v>
      </c>
      <c r="H42" s="83">
        <v>61734</v>
      </c>
    </row>
    <row r="43" spans="1:8" x14ac:dyDescent="0.3">
      <c r="A43" s="13"/>
      <c r="B43" s="27"/>
      <c r="C43" s="18" t="s">
        <v>64</v>
      </c>
      <c r="D43" s="83">
        <v>3849172.52</v>
      </c>
      <c r="E43" s="83">
        <v>5140713</v>
      </c>
      <c r="F43" s="83">
        <v>5476295</v>
      </c>
      <c r="G43" s="83">
        <v>6552000</v>
      </c>
      <c r="H43" s="83">
        <v>6552000</v>
      </c>
    </row>
    <row r="44" spans="1:8" x14ac:dyDescent="0.3">
      <c r="A44" s="13"/>
      <c r="B44" s="13">
        <v>34</v>
      </c>
      <c r="C44" s="13" t="s">
        <v>53</v>
      </c>
      <c r="D44" s="83">
        <f>D45</f>
        <v>5180.62</v>
      </c>
      <c r="E44" s="83">
        <f t="shared" ref="E44:H44" si="9">E45</f>
        <v>50530</v>
      </c>
      <c r="F44" s="83">
        <f t="shared" si="9"/>
        <v>20530</v>
      </c>
      <c r="G44" s="83">
        <f t="shared" si="9"/>
        <v>15530</v>
      </c>
      <c r="H44" s="83">
        <f t="shared" si="9"/>
        <v>15530</v>
      </c>
    </row>
    <row r="45" spans="1:8" x14ac:dyDescent="0.3">
      <c r="A45" s="13"/>
      <c r="B45" s="13"/>
      <c r="C45" s="14" t="s">
        <v>52</v>
      </c>
      <c r="D45" s="83">
        <v>5180.62</v>
      </c>
      <c r="E45" s="83">
        <v>50530</v>
      </c>
      <c r="F45" s="83">
        <v>20530</v>
      </c>
      <c r="G45" s="83">
        <v>15530</v>
      </c>
      <c r="H45" s="83">
        <v>15530</v>
      </c>
    </row>
    <row r="46" spans="1:8" x14ac:dyDescent="0.3">
      <c r="A46" s="13"/>
      <c r="B46" s="13">
        <v>38</v>
      </c>
      <c r="C46" s="13" t="s">
        <v>54</v>
      </c>
      <c r="D46" s="83">
        <f>D47</f>
        <v>0</v>
      </c>
      <c r="E46" s="83">
        <f>E47</f>
        <v>11254</v>
      </c>
      <c r="F46" s="83">
        <f t="shared" ref="F46:H46" si="10">F47</f>
        <v>19000</v>
      </c>
      <c r="G46" s="83">
        <f t="shared" si="10"/>
        <v>19000</v>
      </c>
      <c r="H46" s="83">
        <f t="shared" si="10"/>
        <v>19000</v>
      </c>
    </row>
    <row r="47" spans="1:8" x14ac:dyDescent="0.3">
      <c r="A47" s="13"/>
      <c r="B47" s="13"/>
      <c r="C47" s="14" t="s">
        <v>52</v>
      </c>
      <c r="D47" s="83">
        <v>0</v>
      </c>
      <c r="E47" s="83">
        <v>11254</v>
      </c>
      <c r="F47" s="83">
        <v>19000</v>
      </c>
      <c r="G47" s="83">
        <v>19000</v>
      </c>
      <c r="H47" s="83">
        <v>19000</v>
      </c>
    </row>
    <row r="48" spans="1:8" x14ac:dyDescent="0.3">
      <c r="A48" s="13"/>
      <c r="B48" s="13"/>
      <c r="C48" s="14"/>
      <c r="D48" s="83"/>
      <c r="E48" s="83"/>
      <c r="F48" s="83"/>
      <c r="G48" s="83"/>
      <c r="H48" s="83"/>
    </row>
    <row r="49" spans="1:8" x14ac:dyDescent="0.3">
      <c r="A49" s="15">
        <v>4</v>
      </c>
      <c r="B49" s="16"/>
      <c r="C49" s="25" t="s">
        <v>9</v>
      </c>
      <c r="D49" s="85">
        <f>D50+D52</f>
        <v>440266.41000000003</v>
      </c>
      <c r="E49" s="85">
        <f t="shared" ref="E49:H49" si="11">E50+E52</f>
        <v>558253</v>
      </c>
      <c r="F49" s="85">
        <f t="shared" si="11"/>
        <v>3017920</v>
      </c>
      <c r="G49" s="85">
        <f t="shared" si="11"/>
        <v>2118978</v>
      </c>
      <c r="H49" s="85">
        <f t="shared" si="11"/>
        <v>1351937</v>
      </c>
    </row>
    <row r="50" spans="1:8" ht="26.4" x14ac:dyDescent="0.3">
      <c r="A50" s="17"/>
      <c r="B50" s="17">
        <v>41</v>
      </c>
      <c r="C50" s="26" t="s">
        <v>10</v>
      </c>
      <c r="D50" s="83">
        <f>D51</f>
        <v>0</v>
      </c>
      <c r="E50" s="83">
        <f t="shared" ref="E50:H50" si="12">E51</f>
        <v>0</v>
      </c>
      <c r="F50" s="83">
        <f t="shared" si="12"/>
        <v>3300</v>
      </c>
      <c r="G50" s="83">
        <f t="shared" si="12"/>
        <v>3318</v>
      </c>
      <c r="H50" s="83">
        <f t="shared" si="12"/>
        <v>3000</v>
      </c>
    </row>
    <row r="51" spans="1:8" x14ac:dyDescent="0.3">
      <c r="A51" s="17"/>
      <c r="B51" s="17"/>
      <c r="C51" s="14" t="s">
        <v>52</v>
      </c>
      <c r="D51" s="83">
        <v>0</v>
      </c>
      <c r="E51" s="83">
        <v>0</v>
      </c>
      <c r="F51" s="83">
        <v>3300</v>
      </c>
      <c r="G51" s="83">
        <v>3318</v>
      </c>
      <c r="H51" s="83">
        <v>3000</v>
      </c>
    </row>
    <row r="52" spans="1:8" x14ac:dyDescent="0.3">
      <c r="A52" s="17"/>
      <c r="B52" s="17">
        <v>42</v>
      </c>
      <c r="C52" s="14" t="s">
        <v>95</v>
      </c>
      <c r="D52" s="83">
        <f>SUM(D53:D56)</f>
        <v>440266.41000000003</v>
      </c>
      <c r="E52" s="83">
        <f t="shared" ref="E52:H52" si="13">SUM(E53:E56)</f>
        <v>558253</v>
      </c>
      <c r="F52" s="83">
        <f t="shared" si="13"/>
        <v>3014620</v>
      </c>
      <c r="G52" s="83">
        <f t="shared" si="13"/>
        <v>2115660</v>
      </c>
      <c r="H52" s="83">
        <f t="shared" si="13"/>
        <v>1348937</v>
      </c>
    </row>
    <row r="53" spans="1:8" x14ac:dyDescent="0.3">
      <c r="A53" s="17"/>
      <c r="B53" s="17"/>
      <c r="C53" s="14" t="s">
        <v>52</v>
      </c>
      <c r="D53" s="83">
        <f>'POSEBNI DIO'!C16+'POSEBNI DIO'!C40</f>
        <v>292331.39</v>
      </c>
      <c r="E53" s="83">
        <v>228273</v>
      </c>
      <c r="F53" s="83">
        <v>1323036</v>
      </c>
      <c r="G53" s="83">
        <v>1001678</v>
      </c>
      <c r="H53" s="83">
        <v>634955</v>
      </c>
    </row>
    <row r="54" spans="1:8" x14ac:dyDescent="0.3">
      <c r="A54" s="17"/>
      <c r="B54" s="17"/>
      <c r="C54" s="14" t="s">
        <v>63</v>
      </c>
      <c r="D54" s="83">
        <v>23612.17</v>
      </c>
      <c r="E54" s="83">
        <v>48947</v>
      </c>
      <c r="F54" s="83">
        <v>225555</v>
      </c>
      <c r="G54" s="83">
        <v>1195</v>
      </c>
      <c r="H54" s="83">
        <v>1195</v>
      </c>
    </row>
    <row r="55" spans="1:8" x14ac:dyDescent="0.3">
      <c r="A55" s="17"/>
      <c r="B55" s="17"/>
      <c r="C55" s="14" t="s">
        <v>92</v>
      </c>
      <c r="D55" s="83">
        <v>0</v>
      </c>
      <c r="E55" s="83">
        <v>0</v>
      </c>
      <c r="F55" s="83">
        <v>2787</v>
      </c>
      <c r="G55" s="83">
        <v>2787</v>
      </c>
      <c r="H55" s="83">
        <v>2787</v>
      </c>
    </row>
    <row r="56" spans="1:8" x14ac:dyDescent="0.3">
      <c r="A56" s="17"/>
      <c r="B56" s="17"/>
      <c r="C56" s="18" t="s">
        <v>64</v>
      </c>
      <c r="D56" s="83">
        <v>124322.85</v>
      </c>
      <c r="E56" s="83">
        <v>281033</v>
      </c>
      <c r="F56" s="83">
        <v>1463242</v>
      </c>
      <c r="G56" s="83">
        <v>1110000</v>
      </c>
      <c r="H56" s="83">
        <v>710000</v>
      </c>
    </row>
    <row r="57" spans="1:8" x14ac:dyDescent="0.3">
      <c r="A57" s="17"/>
      <c r="B57" s="17"/>
      <c r="C57" s="18"/>
      <c r="D57" s="83"/>
      <c r="E57" s="83"/>
      <c r="F57" s="83"/>
      <c r="G57" s="83"/>
      <c r="H57" s="83"/>
    </row>
  </sheetData>
  <mergeCells count="7">
    <mergeCell ref="A25:C25"/>
    <mergeCell ref="A9:C9"/>
    <mergeCell ref="A26:C26"/>
    <mergeCell ref="A2:H2"/>
    <mergeCell ref="A4:H4"/>
    <mergeCell ref="A6:H6"/>
    <mergeCell ref="A8:C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0"/>
  <sheetViews>
    <sheetView workbookViewId="0">
      <selection activeCell="F22" sqref="F22"/>
    </sheetView>
  </sheetViews>
  <sheetFormatPr defaultRowHeight="14.4" x14ac:dyDescent="0.3"/>
  <cols>
    <col min="1" max="1" width="44.6640625" customWidth="1"/>
    <col min="2" max="6" width="19.44140625" customWidth="1"/>
    <col min="7" max="8" width="25.33203125" customWidth="1"/>
  </cols>
  <sheetData>
    <row r="1" spans="1:8" ht="17.399999999999999" x14ac:dyDescent="0.3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3">
      <c r="A2" s="99" t="s">
        <v>42</v>
      </c>
      <c r="B2" s="99"/>
      <c r="C2" s="99"/>
      <c r="D2" s="99"/>
      <c r="E2" s="99"/>
      <c r="F2" s="99"/>
      <c r="G2" s="42"/>
      <c r="H2" s="42"/>
    </row>
    <row r="3" spans="1:8" ht="17.399999999999999" x14ac:dyDescent="0.3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3">
      <c r="A4" s="50" t="s">
        <v>11</v>
      </c>
      <c r="B4" s="48" t="s">
        <v>36</v>
      </c>
      <c r="C4" s="48" t="s">
        <v>37</v>
      </c>
      <c r="D4" s="49" t="s">
        <v>38</v>
      </c>
      <c r="E4" s="49" t="s">
        <v>39</v>
      </c>
      <c r="F4" s="49" t="s">
        <v>40</v>
      </c>
    </row>
    <row r="5" spans="1:8" s="53" customFormat="1" ht="10.199999999999999" x14ac:dyDescent="0.2">
      <c r="A5" s="57">
        <v>1</v>
      </c>
      <c r="B5" s="55">
        <v>2</v>
      </c>
      <c r="C5" s="55">
        <v>3</v>
      </c>
      <c r="D5" s="56">
        <v>4</v>
      </c>
      <c r="E5" s="56">
        <v>5</v>
      </c>
      <c r="F5" s="56">
        <v>6</v>
      </c>
    </row>
    <row r="6" spans="1:8" x14ac:dyDescent="0.3">
      <c r="A6" s="12" t="s">
        <v>43</v>
      </c>
      <c r="B6" s="81">
        <f>B7+B10+B12</f>
        <v>27152159.409999996</v>
      </c>
      <c r="C6" s="81">
        <f t="shared" ref="C6:F6" si="0">C7+C10+C12</f>
        <v>34291658</v>
      </c>
      <c r="D6" s="81">
        <f t="shared" si="0"/>
        <v>42561708</v>
      </c>
      <c r="E6" s="81">
        <f t="shared" si="0"/>
        <v>43313856</v>
      </c>
      <c r="F6" s="81">
        <f t="shared" si="0"/>
        <v>42439968</v>
      </c>
    </row>
    <row r="7" spans="1:8" x14ac:dyDescent="0.3">
      <c r="A7" s="12" t="s">
        <v>19</v>
      </c>
      <c r="B7" s="81">
        <f>B8+B9</f>
        <v>18456733.93</v>
      </c>
      <c r="C7" s="81">
        <f>C8+C9</f>
        <v>22826587</v>
      </c>
      <c r="D7" s="84">
        <f>D8+D9</f>
        <v>28792323</v>
      </c>
      <c r="E7" s="84">
        <f t="shared" ref="E7:F7" si="1">E8+E9</f>
        <v>27532121</v>
      </c>
      <c r="F7" s="84">
        <f t="shared" si="1"/>
        <v>27118233</v>
      </c>
    </row>
    <row r="8" spans="1:8" x14ac:dyDescent="0.3">
      <c r="A8" s="37" t="s">
        <v>20</v>
      </c>
      <c r="B8" s="83">
        <v>16886254.690000001</v>
      </c>
      <c r="C8" s="78">
        <v>20730975</v>
      </c>
      <c r="D8" s="10">
        <f>25286772+978369</f>
        <v>26265141</v>
      </c>
      <c r="E8" s="10">
        <f>26401468+1035409</f>
        <v>27436877</v>
      </c>
      <c r="F8" s="10">
        <f>25954316+1068673</f>
        <v>27022989</v>
      </c>
    </row>
    <row r="9" spans="1:8" x14ac:dyDescent="0.3">
      <c r="A9" s="38" t="s">
        <v>21</v>
      </c>
      <c r="B9" s="83">
        <v>1570479.24</v>
      </c>
      <c r="C9" s="78">
        <v>2095612</v>
      </c>
      <c r="D9" s="10">
        <v>2527182</v>
      </c>
      <c r="E9" s="10">
        <v>95244</v>
      </c>
      <c r="F9" s="10">
        <v>95244</v>
      </c>
    </row>
    <row r="10" spans="1:8" x14ac:dyDescent="0.3">
      <c r="A10" s="12" t="s">
        <v>22</v>
      </c>
      <c r="B10" s="81">
        <f>B11</f>
        <v>19549</v>
      </c>
      <c r="C10" s="81">
        <f>C11</f>
        <v>29817</v>
      </c>
      <c r="D10" s="84">
        <f>D11</f>
        <v>39817</v>
      </c>
      <c r="E10" s="84">
        <f t="shared" ref="E10:F10" si="2">E11</f>
        <v>39817</v>
      </c>
      <c r="F10" s="84">
        <f t="shared" si="2"/>
        <v>39817</v>
      </c>
    </row>
    <row r="11" spans="1:8" x14ac:dyDescent="0.3">
      <c r="A11" s="39" t="s">
        <v>23</v>
      </c>
      <c r="B11" s="82">
        <v>19549</v>
      </c>
      <c r="C11" s="82">
        <v>29817</v>
      </c>
      <c r="D11" s="10">
        <v>39817</v>
      </c>
      <c r="E11" s="10">
        <v>39817</v>
      </c>
      <c r="F11" s="10">
        <v>39817</v>
      </c>
    </row>
    <row r="12" spans="1:8" x14ac:dyDescent="0.3">
      <c r="A12" s="12" t="s">
        <v>85</v>
      </c>
      <c r="B12" s="81">
        <f>B13+B14+B15</f>
        <v>8675876.4799999986</v>
      </c>
      <c r="C12" s="81">
        <f>C13+C14+C15</f>
        <v>11435254</v>
      </c>
      <c r="D12" s="84">
        <f>D13+D14+D15</f>
        <v>13729568</v>
      </c>
      <c r="E12" s="84">
        <f t="shared" ref="E12:F12" si="3">E13+E14+E15</f>
        <v>15741918</v>
      </c>
      <c r="F12" s="84">
        <f t="shared" si="3"/>
        <v>15281918</v>
      </c>
    </row>
    <row r="13" spans="1:8" x14ac:dyDescent="0.3">
      <c r="A13" s="17" t="s">
        <v>86</v>
      </c>
      <c r="B13" s="82">
        <v>1554</v>
      </c>
      <c r="C13" s="82">
        <v>5236</v>
      </c>
      <c r="D13" s="10">
        <v>21236</v>
      </c>
      <c r="E13" s="10">
        <v>81236</v>
      </c>
      <c r="F13" s="10">
        <v>21236</v>
      </c>
    </row>
    <row r="14" spans="1:8" x14ac:dyDescent="0.3">
      <c r="A14" s="17" t="s">
        <v>87</v>
      </c>
      <c r="B14" s="82">
        <v>0</v>
      </c>
      <c r="C14" s="82">
        <v>106086</v>
      </c>
      <c r="D14" s="10">
        <v>555817</v>
      </c>
      <c r="E14" s="10">
        <v>0</v>
      </c>
      <c r="F14" s="10">
        <v>0</v>
      </c>
    </row>
    <row r="15" spans="1:8" x14ac:dyDescent="0.3">
      <c r="A15" s="17" t="s">
        <v>88</v>
      </c>
      <c r="B15" s="82">
        <f>B16+B17</f>
        <v>8674322.4799999986</v>
      </c>
      <c r="C15" s="82">
        <f t="shared" ref="C15:F15" si="4">C16+C17</f>
        <v>11323932</v>
      </c>
      <c r="D15" s="82">
        <f t="shared" si="4"/>
        <v>13152515</v>
      </c>
      <c r="E15" s="82">
        <f t="shared" si="4"/>
        <v>15660682</v>
      </c>
      <c r="F15" s="82">
        <f t="shared" si="4"/>
        <v>15260682</v>
      </c>
    </row>
    <row r="16" spans="1:8" x14ac:dyDescent="0.3">
      <c r="A16" s="17" t="s">
        <v>96</v>
      </c>
      <c r="B16" s="82">
        <v>120453.37</v>
      </c>
      <c r="C16" s="82">
        <v>178030</v>
      </c>
      <c r="D16" s="10">
        <v>234978</v>
      </c>
      <c r="E16" s="10">
        <v>226182</v>
      </c>
      <c r="F16" s="10">
        <v>226182</v>
      </c>
    </row>
    <row r="17" spans="1:6" x14ac:dyDescent="0.3">
      <c r="A17" s="54" t="s">
        <v>97</v>
      </c>
      <c r="B17" s="88">
        <v>8553869.1099999994</v>
      </c>
      <c r="C17" s="88">
        <v>11145902</v>
      </c>
      <c r="D17" s="78">
        <v>12917537</v>
      </c>
      <c r="E17" s="78">
        <v>15434500</v>
      </c>
      <c r="F17" s="78">
        <v>15034500</v>
      </c>
    </row>
    <row r="18" spans="1:6" x14ac:dyDescent="0.3">
      <c r="A18" s="54"/>
      <c r="B18" s="88"/>
      <c r="C18" s="88"/>
      <c r="D18" s="78"/>
      <c r="E18" s="78"/>
      <c r="F18" s="78"/>
    </row>
    <row r="19" spans="1:6" x14ac:dyDescent="0.3">
      <c r="A19" s="12" t="s">
        <v>44</v>
      </c>
      <c r="B19" s="81">
        <f>B20+B23+B25</f>
        <v>27273132.739999998</v>
      </c>
      <c r="C19" s="81">
        <f t="shared" ref="C19:F19" si="5">C20+C23+C25</f>
        <v>34380620</v>
      </c>
      <c r="D19" s="81">
        <f t="shared" si="5"/>
        <v>42426998</v>
      </c>
      <c r="E19" s="81">
        <f t="shared" si="5"/>
        <v>43313856</v>
      </c>
      <c r="F19" s="81">
        <f t="shared" si="5"/>
        <v>42439968</v>
      </c>
    </row>
    <row r="20" spans="1:6" x14ac:dyDescent="0.3">
      <c r="A20" s="12" t="s">
        <v>19</v>
      </c>
      <c r="B20" s="81">
        <f>B21+B22</f>
        <v>18456733.93</v>
      </c>
      <c r="C20" s="81">
        <f t="shared" ref="C20:F20" si="6">C21+C22</f>
        <v>22826587</v>
      </c>
      <c r="D20" s="81">
        <f t="shared" si="6"/>
        <v>28792323</v>
      </c>
      <c r="E20" s="81">
        <f t="shared" si="6"/>
        <v>27532121</v>
      </c>
      <c r="F20" s="81">
        <f t="shared" si="6"/>
        <v>27118233</v>
      </c>
    </row>
    <row r="21" spans="1:6" x14ac:dyDescent="0.3">
      <c r="A21" s="37" t="s">
        <v>20</v>
      </c>
      <c r="B21" s="83">
        <v>16886254.690000001</v>
      </c>
      <c r="C21" s="78">
        <v>20730975</v>
      </c>
      <c r="D21" s="10">
        <v>26265141</v>
      </c>
      <c r="E21" s="10">
        <v>27436877</v>
      </c>
      <c r="F21" s="10">
        <v>27022989</v>
      </c>
    </row>
    <row r="22" spans="1:6" x14ac:dyDescent="0.3">
      <c r="A22" s="38" t="s">
        <v>21</v>
      </c>
      <c r="B22" s="83">
        <v>1570479.24</v>
      </c>
      <c r="C22" s="78">
        <v>2095612</v>
      </c>
      <c r="D22" s="10">
        <v>2527182</v>
      </c>
      <c r="E22" s="10">
        <v>95244</v>
      </c>
      <c r="F22" s="10">
        <v>95244</v>
      </c>
    </row>
    <row r="23" spans="1:6" x14ac:dyDescent="0.3">
      <c r="A23" s="12" t="s">
        <v>22</v>
      </c>
      <c r="B23" s="81">
        <f>B24</f>
        <v>19549</v>
      </c>
      <c r="C23" s="81">
        <f t="shared" ref="C23:F23" si="7">C24</f>
        <v>29817</v>
      </c>
      <c r="D23" s="81">
        <f t="shared" si="7"/>
        <v>39817</v>
      </c>
      <c r="E23" s="81">
        <f t="shared" si="7"/>
        <v>39817</v>
      </c>
      <c r="F23" s="81">
        <f t="shared" si="7"/>
        <v>39817</v>
      </c>
    </row>
    <row r="24" spans="1:6" x14ac:dyDescent="0.3">
      <c r="A24" s="39" t="s">
        <v>23</v>
      </c>
      <c r="B24" s="82">
        <v>19549</v>
      </c>
      <c r="C24" s="82">
        <v>29817</v>
      </c>
      <c r="D24" s="10">
        <v>39817</v>
      </c>
      <c r="E24" s="10">
        <v>39817</v>
      </c>
      <c r="F24" s="10">
        <v>39817</v>
      </c>
    </row>
    <row r="25" spans="1:6" x14ac:dyDescent="0.3">
      <c r="A25" s="25" t="s">
        <v>85</v>
      </c>
      <c r="B25" s="81">
        <f>B26+B27+B28</f>
        <v>8796849.8099999987</v>
      </c>
      <c r="C25" s="81">
        <f t="shared" ref="C25:F25" si="8">C26+C27+C28</f>
        <v>11524216</v>
      </c>
      <c r="D25" s="81">
        <f t="shared" si="8"/>
        <v>13594858</v>
      </c>
      <c r="E25" s="81">
        <f t="shared" si="8"/>
        <v>15741918</v>
      </c>
      <c r="F25" s="81">
        <f t="shared" si="8"/>
        <v>15281918</v>
      </c>
    </row>
    <row r="26" spans="1:6" x14ac:dyDescent="0.3">
      <c r="A26" s="17" t="s">
        <v>86</v>
      </c>
      <c r="B26" s="82">
        <v>1554</v>
      </c>
      <c r="C26" s="82">
        <v>5236</v>
      </c>
      <c r="D26" s="10">
        <v>21236</v>
      </c>
      <c r="E26" s="10">
        <v>81236</v>
      </c>
      <c r="F26" s="10">
        <v>21236</v>
      </c>
    </row>
    <row r="27" spans="1:6" x14ac:dyDescent="0.3">
      <c r="A27" s="17" t="s">
        <v>87</v>
      </c>
      <c r="B27" s="82">
        <v>120973.33</v>
      </c>
      <c r="C27" s="82">
        <v>195048</v>
      </c>
      <c r="D27" s="10">
        <v>421107</v>
      </c>
      <c r="E27" s="10">
        <v>0</v>
      </c>
      <c r="F27" s="10">
        <v>0</v>
      </c>
    </row>
    <row r="28" spans="1:6" x14ac:dyDescent="0.3">
      <c r="A28" s="17" t="s">
        <v>88</v>
      </c>
      <c r="B28" s="82">
        <f>B29+B30</f>
        <v>8674322.4799999986</v>
      </c>
      <c r="C28" s="82">
        <f t="shared" ref="C28" si="9">C29+C30</f>
        <v>11323932</v>
      </c>
      <c r="D28" s="82">
        <f t="shared" ref="D28" si="10">D29+D30</f>
        <v>13152515</v>
      </c>
      <c r="E28" s="82">
        <f t="shared" ref="E28" si="11">E29+E30</f>
        <v>15660682</v>
      </c>
      <c r="F28" s="82">
        <f t="shared" ref="F28" si="12">F29+F30</f>
        <v>15260682</v>
      </c>
    </row>
    <row r="29" spans="1:6" x14ac:dyDescent="0.3">
      <c r="A29" s="17" t="s">
        <v>96</v>
      </c>
      <c r="B29" s="82">
        <v>120453.37</v>
      </c>
      <c r="C29" s="82">
        <v>178030</v>
      </c>
      <c r="D29" s="10">
        <v>234978</v>
      </c>
      <c r="E29" s="10">
        <v>226182</v>
      </c>
      <c r="F29" s="10">
        <v>226182</v>
      </c>
    </row>
    <row r="30" spans="1:6" x14ac:dyDescent="0.3">
      <c r="A30" s="54" t="s">
        <v>97</v>
      </c>
      <c r="B30" s="88">
        <v>8553869.1099999994</v>
      </c>
      <c r="C30" s="88">
        <v>11145902</v>
      </c>
      <c r="D30" s="78">
        <v>12917537</v>
      </c>
      <c r="E30" s="78">
        <v>15434500</v>
      </c>
      <c r="F30" s="78">
        <v>15034500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10"/>
  <sheetViews>
    <sheetView workbookViewId="0">
      <selection activeCell="F10" sqref="F10"/>
    </sheetView>
  </sheetViews>
  <sheetFormatPr defaultRowHeight="14.4" x14ac:dyDescent="0.3"/>
  <cols>
    <col min="1" max="1" width="44.6640625" customWidth="1"/>
    <col min="2" max="6" width="19.44140625" customWidth="1"/>
    <col min="7" max="8" width="25.33203125" customWidth="1"/>
  </cols>
  <sheetData>
    <row r="1" spans="1:8" ht="17.399999999999999" x14ac:dyDescent="0.3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3">
      <c r="A2" s="99" t="s">
        <v>45</v>
      </c>
      <c r="B2" s="99"/>
      <c r="C2" s="99"/>
      <c r="D2" s="99"/>
      <c r="E2" s="99"/>
      <c r="F2" s="99"/>
      <c r="G2" s="42"/>
      <c r="H2" s="42"/>
    </row>
    <row r="3" spans="1:8" ht="17.399999999999999" x14ac:dyDescent="0.3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3">
      <c r="A4" s="50" t="s">
        <v>11</v>
      </c>
      <c r="B4" s="48" t="s">
        <v>36</v>
      </c>
      <c r="C4" s="48" t="s">
        <v>37</v>
      </c>
      <c r="D4" s="49" t="s">
        <v>38</v>
      </c>
      <c r="E4" s="49" t="s">
        <v>39</v>
      </c>
      <c r="F4" s="49" t="s">
        <v>40</v>
      </c>
    </row>
    <row r="5" spans="1:8" s="53" customFormat="1" ht="10.199999999999999" x14ac:dyDescent="0.2">
      <c r="A5" s="57">
        <v>1</v>
      </c>
      <c r="B5" s="55">
        <v>2</v>
      </c>
      <c r="C5" s="55">
        <v>3</v>
      </c>
      <c r="D5" s="56">
        <v>4</v>
      </c>
      <c r="E5" s="56">
        <v>5</v>
      </c>
      <c r="F5" s="56">
        <v>6</v>
      </c>
    </row>
    <row r="6" spans="1:8" x14ac:dyDescent="0.3">
      <c r="A6" s="12" t="s">
        <v>81</v>
      </c>
      <c r="B6" s="79">
        <f>B7</f>
        <v>27270725.420000002</v>
      </c>
      <c r="C6" s="79">
        <f t="shared" ref="C6:F7" si="0">C7</f>
        <v>34380620</v>
      </c>
      <c r="D6" s="79">
        <f t="shared" si="0"/>
        <v>42426998</v>
      </c>
      <c r="E6" s="79">
        <f t="shared" si="0"/>
        <v>43313856</v>
      </c>
      <c r="F6" s="79">
        <f t="shared" si="0"/>
        <v>42439968</v>
      </c>
    </row>
    <row r="7" spans="1:8" x14ac:dyDescent="0.3">
      <c r="A7" s="12" t="s">
        <v>12</v>
      </c>
      <c r="B7" s="79">
        <f>B8</f>
        <v>27270725.420000002</v>
      </c>
      <c r="C7" s="79">
        <f t="shared" si="0"/>
        <v>34380620</v>
      </c>
      <c r="D7" s="79">
        <f t="shared" si="0"/>
        <v>42426998</v>
      </c>
      <c r="E7" s="79">
        <f t="shared" si="0"/>
        <v>43313856</v>
      </c>
      <c r="F7" s="79">
        <f t="shared" si="0"/>
        <v>42439968</v>
      </c>
    </row>
    <row r="8" spans="1:8" x14ac:dyDescent="0.3">
      <c r="A8" s="39" t="s">
        <v>82</v>
      </c>
      <c r="B8" s="80">
        <f>B9+B10</f>
        <v>27270725.420000002</v>
      </c>
      <c r="C8" s="80">
        <f t="shared" ref="C8:F8" si="1">C9+C10</f>
        <v>34380620</v>
      </c>
      <c r="D8" s="80">
        <f t="shared" si="1"/>
        <v>42426998</v>
      </c>
      <c r="E8" s="80">
        <f t="shared" si="1"/>
        <v>43313856</v>
      </c>
      <c r="F8" s="80">
        <f t="shared" si="1"/>
        <v>42439968</v>
      </c>
    </row>
    <row r="9" spans="1:8" x14ac:dyDescent="0.3">
      <c r="A9" s="17" t="s">
        <v>83</v>
      </c>
      <c r="B9" s="80">
        <f>27270725.42-B10</f>
        <v>27110120.920000002</v>
      </c>
      <c r="C9" s="80">
        <v>34131995</v>
      </c>
      <c r="D9" s="67">
        <v>42090951</v>
      </c>
      <c r="E9" s="67">
        <v>42992430</v>
      </c>
      <c r="F9" s="67">
        <v>42118542</v>
      </c>
    </row>
    <row r="10" spans="1:8" x14ac:dyDescent="0.3">
      <c r="A10" s="17" t="s">
        <v>84</v>
      </c>
      <c r="B10" s="80">
        <v>160604.5</v>
      </c>
      <c r="C10" s="80">
        <v>248625</v>
      </c>
      <c r="D10" s="67">
        <v>336047</v>
      </c>
      <c r="E10" s="67">
        <v>321426</v>
      </c>
      <c r="F10" s="67">
        <v>321426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17"/>
  <sheetViews>
    <sheetView workbookViewId="0">
      <selection activeCell="F9" sqref="F9"/>
    </sheetView>
  </sheetViews>
  <sheetFormatPr defaultRowHeight="14.4" x14ac:dyDescent="0.3"/>
  <cols>
    <col min="1" max="1" width="44.6640625" customWidth="1"/>
    <col min="2" max="6" width="19.44140625" customWidth="1"/>
    <col min="7" max="8" width="25.33203125" customWidth="1"/>
  </cols>
  <sheetData>
    <row r="1" spans="1:8" ht="17.399999999999999" x14ac:dyDescent="0.3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3">
      <c r="A2" s="99" t="s">
        <v>46</v>
      </c>
      <c r="B2" s="99"/>
      <c r="C2" s="99"/>
      <c r="D2" s="99"/>
      <c r="E2" s="99"/>
      <c r="F2" s="99"/>
      <c r="G2" s="42"/>
      <c r="H2" s="42"/>
    </row>
    <row r="3" spans="1:8" ht="17.399999999999999" x14ac:dyDescent="0.3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3">
      <c r="A4" s="50" t="s">
        <v>11</v>
      </c>
      <c r="B4" s="48" t="s">
        <v>36</v>
      </c>
      <c r="C4" s="48" t="s">
        <v>37</v>
      </c>
      <c r="D4" s="49" t="s">
        <v>38</v>
      </c>
      <c r="E4" s="49" t="s">
        <v>39</v>
      </c>
      <c r="F4" s="49" t="s">
        <v>40</v>
      </c>
    </row>
    <row r="5" spans="1:8" s="53" customFormat="1" ht="10.199999999999999" x14ac:dyDescent="0.2">
      <c r="A5" s="57">
        <v>1</v>
      </c>
      <c r="B5" s="55">
        <v>2</v>
      </c>
      <c r="C5" s="55">
        <v>3</v>
      </c>
      <c r="D5" s="56">
        <v>4</v>
      </c>
      <c r="E5" s="56">
        <v>5</v>
      </c>
      <c r="F5" s="56">
        <v>6</v>
      </c>
    </row>
    <row r="6" spans="1:8" x14ac:dyDescent="0.3">
      <c r="A6" s="12" t="s">
        <v>81</v>
      </c>
      <c r="B6" s="81">
        <f>B7+B10+B12</f>
        <v>27270725.329999998</v>
      </c>
      <c r="C6" s="81">
        <f>C7+C10+C12</f>
        <v>34380620</v>
      </c>
      <c r="D6" s="81">
        <f t="shared" ref="D6:F6" si="0">D7+D10+D12</f>
        <v>42426998</v>
      </c>
      <c r="E6" s="81">
        <f t="shared" si="0"/>
        <v>43313856</v>
      </c>
      <c r="F6" s="81">
        <f t="shared" si="0"/>
        <v>42439968</v>
      </c>
    </row>
    <row r="7" spans="1:8" x14ac:dyDescent="0.3">
      <c r="A7" s="12" t="s">
        <v>19</v>
      </c>
      <c r="B7" s="81">
        <f>B8+B9</f>
        <v>18456734</v>
      </c>
      <c r="C7" s="81">
        <f>C8+C9</f>
        <v>22826587</v>
      </c>
      <c r="D7" s="81">
        <f t="shared" ref="D7:F7" si="1">D8+D9</f>
        <v>28792323</v>
      </c>
      <c r="E7" s="81">
        <f t="shared" si="1"/>
        <v>27532121</v>
      </c>
      <c r="F7" s="81">
        <f t="shared" si="1"/>
        <v>27118233</v>
      </c>
    </row>
    <row r="8" spans="1:8" x14ac:dyDescent="0.3">
      <c r="A8" s="37" t="s">
        <v>20</v>
      </c>
      <c r="B8" s="82">
        <v>16886255</v>
      </c>
      <c r="C8" s="82">
        <v>20730975</v>
      </c>
      <c r="D8" s="10">
        <v>26265141</v>
      </c>
      <c r="E8" s="10">
        <v>27436877</v>
      </c>
      <c r="F8" s="10">
        <v>27022989</v>
      </c>
    </row>
    <row r="9" spans="1:8" x14ac:dyDescent="0.3">
      <c r="A9" s="38" t="s">
        <v>21</v>
      </c>
      <c r="B9" s="82">
        <v>1570479</v>
      </c>
      <c r="C9" s="82">
        <v>2095612</v>
      </c>
      <c r="D9" s="10">
        <v>2527182</v>
      </c>
      <c r="E9" s="10">
        <v>95244</v>
      </c>
      <c r="F9" s="10">
        <v>95244</v>
      </c>
    </row>
    <row r="10" spans="1:8" x14ac:dyDescent="0.3">
      <c r="A10" s="12" t="s">
        <v>22</v>
      </c>
      <c r="B10" s="81">
        <f>B11</f>
        <v>17141.54</v>
      </c>
      <c r="C10" s="81">
        <f>C11</f>
        <v>29817</v>
      </c>
      <c r="D10" s="81">
        <f t="shared" ref="D10:F10" si="2">D11</f>
        <v>39817</v>
      </c>
      <c r="E10" s="81">
        <f t="shared" si="2"/>
        <v>39817</v>
      </c>
      <c r="F10" s="81">
        <f t="shared" si="2"/>
        <v>39817</v>
      </c>
    </row>
    <row r="11" spans="1:8" x14ac:dyDescent="0.3">
      <c r="A11" s="39" t="s">
        <v>23</v>
      </c>
      <c r="B11" s="82">
        <v>17141.54</v>
      </c>
      <c r="C11" s="82">
        <v>29817</v>
      </c>
      <c r="D11" s="10">
        <v>39817</v>
      </c>
      <c r="E11" s="10">
        <v>39817</v>
      </c>
      <c r="F11" s="10">
        <v>39817</v>
      </c>
    </row>
    <row r="12" spans="1:8" x14ac:dyDescent="0.3">
      <c r="A12" s="12" t="s">
        <v>85</v>
      </c>
      <c r="B12" s="85">
        <f>B13+B14+B15</f>
        <v>8796849.7899999991</v>
      </c>
      <c r="C12" s="85">
        <f>C13+C14+C15</f>
        <v>11524216</v>
      </c>
      <c r="D12" s="85">
        <f t="shared" ref="D12:F12" si="3">D13+D14+D15</f>
        <v>13594858</v>
      </c>
      <c r="E12" s="85">
        <f t="shared" si="3"/>
        <v>15741918</v>
      </c>
      <c r="F12" s="85">
        <f t="shared" si="3"/>
        <v>15281918</v>
      </c>
    </row>
    <row r="13" spans="1:8" x14ac:dyDescent="0.3">
      <c r="A13" s="39" t="s">
        <v>86</v>
      </c>
      <c r="B13" s="83">
        <v>1554</v>
      </c>
      <c r="C13" s="83">
        <v>5236</v>
      </c>
      <c r="D13" s="83">
        <v>21236</v>
      </c>
      <c r="E13" s="83">
        <v>81236</v>
      </c>
      <c r="F13" s="83">
        <v>21236</v>
      </c>
    </row>
    <row r="14" spans="1:8" x14ac:dyDescent="0.3">
      <c r="A14" s="39" t="s">
        <v>87</v>
      </c>
      <c r="B14" s="83">
        <v>120973.31</v>
      </c>
      <c r="C14" s="83">
        <v>195048</v>
      </c>
      <c r="D14" s="83">
        <v>421107</v>
      </c>
      <c r="E14" s="83">
        <v>0</v>
      </c>
      <c r="F14" s="83">
        <v>0</v>
      </c>
    </row>
    <row r="15" spans="1:8" x14ac:dyDescent="0.3">
      <c r="A15" s="39" t="s">
        <v>88</v>
      </c>
      <c r="B15" s="83">
        <f>B16+B17</f>
        <v>8674322.4799999986</v>
      </c>
      <c r="C15" s="83">
        <f>C16+C17</f>
        <v>11323932</v>
      </c>
      <c r="D15" s="83">
        <f t="shared" ref="D15:F15" si="4">D16+D17</f>
        <v>13152515</v>
      </c>
      <c r="E15" s="83">
        <f t="shared" si="4"/>
        <v>15660682</v>
      </c>
      <c r="F15" s="83">
        <f t="shared" si="4"/>
        <v>15260682</v>
      </c>
    </row>
    <row r="16" spans="1:8" ht="26.4" x14ac:dyDescent="0.3">
      <c r="A16" s="76" t="s">
        <v>89</v>
      </c>
      <c r="B16" s="83">
        <v>120453.37</v>
      </c>
      <c r="C16" s="83">
        <v>178030</v>
      </c>
      <c r="D16" s="83">
        <v>234978</v>
      </c>
      <c r="E16" s="83">
        <v>226182</v>
      </c>
      <c r="F16" s="83">
        <v>226182</v>
      </c>
    </row>
    <row r="17" spans="1:6" ht="26.4" x14ac:dyDescent="0.3">
      <c r="A17" s="17" t="s">
        <v>90</v>
      </c>
      <c r="B17" s="83">
        <v>8553869.1099999994</v>
      </c>
      <c r="C17" s="83">
        <v>11145902</v>
      </c>
      <c r="D17" s="83">
        <v>12917537</v>
      </c>
      <c r="E17" s="83">
        <v>15434500</v>
      </c>
      <c r="F17" s="83">
        <v>15034500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111"/>
  <sheetViews>
    <sheetView topLeftCell="A19" workbookViewId="0">
      <selection activeCell="E11" sqref="E11"/>
    </sheetView>
  </sheetViews>
  <sheetFormatPr defaultRowHeight="14.4" x14ac:dyDescent="0.3"/>
  <cols>
    <col min="1" max="2" width="36.6640625" customWidth="1"/>
    <col min="3" max="7" width="19.44140625" customWidth="1"/>
    <col min="8" max="9" width="24.33203125" customWidth="1"/>
  </cols>
  <sheetData>
    <row r="1" spans="1:9" ht="17.399999999999999" x14ac:dyDescent="0.3">
      <c r="A1" s="24"/>
      <c r="B1" s="24"/>
      <c r="C1" s="24"/>
      <c r="D1" s="24"/>
      <c r="E1" s="5"/>
      <c r="F1" s="5"/>
      <c r="G1" s="5"/>
      <c r="H1" s="6"/>
      <c r="I1" s="6"/>
    </row>
    <row r="2" spans="1:9" ht="18" customHeight="1" x14ac:dyDescent="0.3">
      <c r="A2" s="99" t="s">
        <v>13</v>
      </c>
      <c r="B2" s="99"/>
      <c r="C2" s="99"/>
      <c r="D2" s="99"/>
      <c r="E2" s="99"/>
      <c r="F2" s="99"/>
      <c r="G2" s="99"/>
      <c r="H2" s="40"/>
      <c r="I2" s="40"/>
    </row>
    <row r="3" spans="1:9" ht="17.399999999999999" x14ac:dyDescent="0.3">
      <c r="A3" s="24"/>
      <c r="B3" s="24"/>
      <c r="C3" s="24"/>
      <c r="D3" s="24"/>
      <c r="E3" s="5"/>
      <c r="F3" s="5"/>
      <c r="G3" s="5"/>
      <c r="H3" s="6"/>
      <c r="I3" s="6"/>
    </row>
    <row r="4" spans="1:9" ht="26.4" x14ac:dyDescent="0.3">
      <c r="A4" s="117" t="s">
        <v>11</v>
      </c>
      <c r="B4" s="118"/>
      <c r="C4" s="48" t="s">
        <v>36</v>
      </c>
      <c r="D4" s="48" t="s">
        <v>37</v>
      </c>
      <c r="E4" s="49" t="s">
        <v>38</v>
      </c>
      <c r="F4" s="49" t="s">
        <v>39</v>
      </c>
      <c r="G4" s="49" t="s">
        <v>40</v>
      </c>
    </row>
    <row r="5" spans="1:9" ht="25.5" customHeight="1" x14ac:dyDescent="0.3">
      <c r="A5" s="58">
        <v>-60</v>
      </c>
      <c r="B5" s="44" t="s">
        <v>47</v>
      </c>
      <c r="C5" s="71"/>
      <c r="D5" s="71"/>
      <c r="E5" s="67"/>
      <c r="F5" s="67"/>
      <c r="G5" s="67"/>
      <c r="H5" s="61"/>
    </row>
    <row r="6" spans="1:9" ht="25.5" customHeight="1" x14ac:dyDescent="0.3">
      <c r="A6" s="58">
        <v>-6030</v>
      </c>
      <c r="B6" s="44" t="s">
        <v>48</v>
      </c>
      <c r="C6" s="71">
        <f>C7+C63+C85</f>
        <v>27270725.420000002</v>
      </c>
      <c r="D6" s="71">
        <f>D7+D63+D85</f>
        <v>34716202</v>
      </c>
      <c r="E6" s="71">
        <f>E7+E63+E85</f>
        <v>42426998</v>
      </c>
      <c r="F6" s="71">
        <f t="shared" ref="F6:G6" si="0">F7+F63+F85</f>
        <v>43313856</v>
      </c>
      <c r="G6" s="71">
        <f t="shared" si="0"/>
        <v>42439968</v>
      </c>
      <c r="H6" s="61"/>
      <c r="I6" s="73"/>
    </row>
    <row r="7" spans="1:9" ht="25.5" customHeight="1" x14ac:dyDescent="0.3">
      <c r="A7" s="58">
        <v>-3001</v>
      </c>
      <c r="B7" s="44" t="s">
        <v>49</v>
      </c>
      <c r="C7" s="71">
        <f>C8+C23+C30+C34+C51</f>
        <v>20195240.510000002</v>
      </c>
      <c r="D7" s="71">
        <f>D8+D23+D30+D34+D51</f>
        <v>20995132</v>
      </c>
      <c r="E7" s="71">
        <f>E8+E23+E30+E34+E51</f>
        <v>26773401</v>
      </c>
      <c r="F7" s="71">
        <f>F8+F23+F30+F34+F51</f>
        <v>27557930</v>
      </c>
      <c r="G7" s="71">
        <f>G8+G23+G30+G34+G51</f>
        <v>27084042</v>
      </c>
      <c r="H7" s="61"/>
    </row>
    <row r="8" spans="1:9" ht="25.5" customHeight="1" x14ac:dyDescent="0.3">
      <c r="A8" s="60" t="s">
        <v>50</v>
      </c>
      <c r="B8" s="59" t="s">
        <v>51</v>
      </c>
      <c r="C8" s="71">
        <f>C9+C17+C20</f>
        <v>14536265.899999999</v>
      </c>
      <c r="D8" s="71">
        <f t="shared" ref="D8:G8" si="1">D9+D17+D20</f>
        <v>16969930</v>
      </c>
      <c r="E8" s="71">
        <f t="shared" si="1"/>
        <v>20294177</v>
      </c>
      <c r="F8" s="71">
        <f t="shared" si="1"/>
        <v>21668979</v>
      </c>
      <c r="G8" s="71">
        <f t="shared" si="1"/>
        <v>21561502</v>
      </c>
      <c r="H8" s="61"/>
    </row>
    <row r="9" spans="1:9" ht="25.5" customHeight="1" x14ac:dyDescent="0.3">
      <c r="A9" s="4">
        <v>11</v>
      </c>
      <c r="B9" s="44" t="s">
        <v>52</v>
      </c>
      <c r="C9" s="71">
        <f>C10+C15</f>
        <v>14517570.209999999</v>
      </c>
      <c r="D9" s="71">
        <f t="shared" ref="D9:G9" si="2">D10+D15</f>
        <v>16934877</v>
      </c>
      <c r="E9" s="71">
        <f t="shared" si="2"/>
        <v>20233124</v>
      </c>
      <c r="F9" s="71">
        <f t="shared" si="2"/>
        <v>21607926</v>
      </c>
      <c r="G9" s="71">
        <f t="shared" si="2"/>
        <v>21500449</v>
      </c>
      <c r="H9" s="74"/>
      <c r="I9" s="73"/>
    </row>
    <row r="10" spans="1:9" ht="25.5" customHeight="1" x14ac:dyDescent="0.3">
      <c r="A10" s="60">
        <v>3</v>
      </c>
      <c r="B10" s="36" t="s">
        <v>7</v>
      </c>
      <c r="C10" s="72">
        <f>C11+C12+C13+C14</f>
        <v>14509273.77</v>
      </c>
      <c r="D10" s="72">
        <f t="shared" ref="D10:G10" si="3">D11+D12+D13+D14</f>
        <v>16916991</v>
      </c>
      <c r="E10" s="67">
        <f t="shared" si="3"/>
        <v>20201524</v>
      </c>
      <c r="F10" s="67">
        <f t="shared" si="3"/>
        <v>21147926</v>
      </c>
      <c r="G10" s="68">
        <f t="shared" si="3"/>
        <v>21353813</v>
      </c>
      <c r="H10" s="74"/>
    </row>
    <row r="11" spans="1:9" ht="25.5" customHeight="1" x14ac:dyDescent="0.3">
      <c r="A11" s="60">
        <v>31</v>
      </c>
      <c r="B11" s="36" t="s">
        <v>8</v>
      </c>
      <c r="C11" s="72">
        <v>11857840.130000001</v>
      </c>
      <c r="D11" s="72">
        <v>13841231</v>
      </c>
      <c r="E11" s="67">
        <v>16516969</v>
      </c>
      <c r="F11" s="67">
        <v>17040728</v>
      </c>
      <c r="G11" s="68">
        <v>17418490</v>
      </c>
      <c r="H11" s="74"/>
    </row>
    <row r="12" spans="1:9" ht="25.5" customHeight="1" x14ac:dyDescent="0.3">
      <c r="A12" s="60">
        <v>32</v>
      </c>
      <c r="B12" s="36" t="s">
        <v>15</v>
      </c>
      <c r="C12" s="72">
        <v>2646253.02</v>
      </c>
      <c r="D12" s="72">
        <v>3013976</v>
      </c>
      <c r="E12" s="67">
        <v>3645025</v>
      </c>
      <c r="F12" s="67">
        <v>4072668</v>
      </c>
      <c r="G12" s="68">
        <v>3900793</v>
      </c>
      <c r="H12" s="61"/>
    </row>
    <row r="13" spans="1:9" ht="25.5" customHeight="1" x14ac:dyDescent="0.3">
      <c r="A13" s="60">
        <v>34</v>
      </c>
      <c r="B13" s="36" t="s">
        <v>53</v>
      </c>
      <c r="C13" s="72">
        <v>5180.62</v>
      </c>
      <c r="D13" s="72">
        <v>50530</v>
      </c>
      <c r="E13" s="67">
        <v>20530</v>
      </c>
      <c r="F13" s="67">
        <v>15530</v>
      </c>
      <c r="G13" s="67">
        <v>15530</v>
      </c>
      <c r="H13" s="61"/>
    </row>
    <row r="14" spans="1:9" ht="25.5" customHeight="1" x14ac:dyDescent="0.3">
      <c r="A14" s="60">
        <v>38</v>
      </c>
      <c r="B14" s="36" t="s">
        <v>54</v>
      </c>
      <c r="C14" s="72">
        <v>0</v>
      </c>
      <c r="D14" s="72">
        <v>11254</v>
      </c>
      <c r="E14" s="67">
        <v>19000</v>
      </c>
      <c r="F14" s="67">
        <v>19000</v>
      </c>
      <c r="G14" s="67">
        <v>19000</v>
      </c>
      <c r="H14" s="61"/>
    </row>
    <row r="15" spans="1:9" ht="25.5" customHeight="1" x14ac:dyDescent="0.3">
      <c r="A15" s="60">
        <v>4</v>
      </c>
      <c r="B15" s="36" t="s">
        <v>9</v>
      </c>
      <c r="C15" s="72">
        <f>C16</f>
        <v>8296.44</v>
      </c>
      <c r="D15" s="72">
        <f t="shared" ref="D15:G15" si="4">D16</f>
        <v>17886</v>
      </c>
      <c r="E15" s="72">
        <f t="shared" si="4"/>
        <v>31600</v>
      </c>
      <c r="F15" s="72">
        <f t="shared" si="4"/>
        <v>460000</v>
      </c>
      <c r="G15" s="72">
        <f t="shared" si="4"/>
        <v>146636</v>
      </c>
      <c r="H15" s="61"/>
    </row>
    <row r="16" spans="1:9" ht="26.4" x14ac:dyDescent="0.3">
      <c r="A16" s="60">
        <v>42</v>
      </c>
      <c r="B16" s="36" t="s">
        <v>55</v>
      </c>
      <c r="C16" s="69">
        <v>8296.44</v>
      </c>
      <c r="D16" s="69">
        <v>17886</v>
      </c>
      <c r="E16" s="69">
        <v>31600</v>
      </c>
      <c r="F16" s="69">
        <v>460000</v>
      </c>
      <c r="G16" s="69">
        <v>146636</v>
      </c>
      <c r="H16" s="61"/>
    </row>
    <row r="17" spans="1:8" x14ac:dyDescent="0.3">
      <c r="A17" s="4">
        <v>31</v>
      </c>
      <c r="B17" s="44" t="s">
        <v>56</v>
      </c>
      <c r="C17" s="70">
        <f>C18</f>
        <v>17141.54</v>
      </c>
      <c r="D17" s="70">
        <f t="shared" ref="D17:G17" si="5">D18</f>
        <v>29817</v>
      </c>
      <c r="E17" s="70">
        <f t="shared" si="5"/>
        <v>39817</v>
      </c>
      <c r="F17" s="70">
        <f t="shared" si="5"/>
        <v>39817</v>
      </c>
      <c r="G17" s="70">
        <f t="shared" si="5"/>
        <v>39817</v>
      </c>
      <c r="H17" s="61"/>
    </row>
    <row r="18" spans="1:8" x14ac:dyDescent="0.3">
      <c r="A18" s="60">
        <v>3</v>
      </c>
      <c r="B18" s="36" t="s">
        <v>7</v>
      </c>
      <c r="C18" s="69">
        <f>C19</f>
        <v>17141.54</v>
      </c>
      <c r="D18" s="69">
        <f t="shared" ref="D18:G18" si="6">D19</f>
        <v>29817</v>
      </c>
      <c r="E18" s="69">
        <f>E19</f>
        <v>39817</v>
      </c>
      <c r="F18" s="69">
        <f t="shared" si="6"/>
        <v>39817</v>
      </c>
      <c r="G18" s="69">
        <f t="shared" si="6"/>
        <v>39817</v>
      </c>
      <c r="H18" s="61"/>
    </row>
    <row r="19" spans="1:8" x14ac:dyDescent="0.3">
      <c r="A19" s="60">
        <v>32</v>
      </c>
      <c r="B19" s="36" t="s">
        <v>15</v>
      </c>
      <c r="C19" s="69">
        <v>17141.54</v>
      </c>
      <c r="D19" s="69">
        <v>29817</v>
      </c>
      <c r="E19" s="69">
        <v>39817</v>
      </c>
      <c r="F19" s="69">
        <v>39817</v>
      </c>
      <c r="G19" s="69">
        <v>39817</v>
      </c>
      <c r="H19" s="61"/>
    </row>
    <row r="20" spans="1:8" x14ac:dyDescent="0.3">
      <c r="A20" s="4">
        <v>51</v>
      </c>
      <c r="B20" s="44" t="s">
        <v>57</v>
      </c>
      <c r="C20" s="70">
        <f>C21</f>
        <v>1554.15</v>
      </c>
      <c r="D20" s="70">
        <f t="shared" ref="D20:G21" si="7">D21</f>
        <v>5236</v>
      </c>
      <c r="E20" s="70">
        <f t="shared" si="7"/>
        <v>21236</v>
      </c>
      <c r="F20" s="70">
        <f t="shared" si="7"/>
        <v>21236</v>
      </c>
      <c r="G20" s="70">
        <f t="shared" si="7"/>
        <v>21236</v>
      </c>
      <c r="H20" s="61"/>
    </row>
    <row r="21" spans="1:8" x14ac:dyDescent="0.3">
      <c r="A21" s="60">
        <v>3</v>
      </c>
      <c r="B21" s="36" t="s">
        <v>7</v>
      </c>
      <c r="C21" s="69">
        <f>C22</f>
        <v>1554.15</v>
      </c>
      <c r="D21" s="69">
        <f t="shared" si="7"/>
        <v>5236</v>
      </c>
      <c r="E21" s="69">
        <f t="shared" si="7"/>
        <v>21236</v>
      </c>
      <c r="F21" s="69">
        <f t="shared" si="7"/>
        <v>21236</v>
      </c>
      <c r="G21" s="69">
        <f t="shared" si="7"/>
        <v>21236</v>
      </c>
      <c r="H21" s="61"/>
    </row>
    <row r="22" spans="1:8" x14ac:dyDescent="0.3">
      <c r="A22" s="60">
        <v>32</v>
      </c>
      <c r="B22" s="36" t="s">
        <v>15</v>
      </c>
      <c r="C22" s="69">
        <v>1554.15</v>
      </c>
      <c r="D22" s="69">
        <v>5236</v>
      </c>
      <c r="E22" s="69">
        <v>21236</v>
      </c>
      <c r="F22" s="69">
        <v>21236</v>
      </c>
      <c r="G22" s="69">
        <v>21236</v>
      </c>
      <c r="H22" s="61"/>
    </row>
    <row r="23" spans="1:8" ht="26.4" x14ac:dyDescent="0.3">
      <c r="A23" s="62" t="s">
        <v>58</v>
      </c>
      <c r="B23" s="59" t="s">
        <v>80</v>
      </c>
      <c r="C23" s="70">
        <f>C24</f>
        <v>18633.169999999998</v>
      </c>
      <c r="D23" s="70">
        <f>D24</f>
        <v>0</v>
      </c>
      <c r="E23" s="70">
        <f>E24</f>
        <v>6636</v>
      </c>
      <c r="F23" s="70">
        <f>F24+F27</f>
        <v>120000</v>
      </c>
      <c r="G23" s="70">
        <f>G24+G27</f>
        <v>22563</v>
      </c>
      <c r="H23" s="61"/>
    </row>
    <row r="24" spans="1:8" x14ac:dyDescent="0.3">
      <c r="A24" s="4">
        <v>11</v>
      </c>
      <c r="B24" s="44" t="s">
        <v>52</v>
      </c>
      <c r="C24" s="70">
        <f>C25</f>
        <v>18633.169999999998</v>
      </c>
      <c r="D24" s="70">
        <f t="shared" ref="D24:G24" si="8">D25</f>
        <v>0</v>
      </c>
      <c r="E24" s="70">
        <f t="shared" si="8"/>
        <v>6636</v>
      </c>
      <c r="F24" s="70">
        <f t="shared" si="8"/>
        <v>60000</v>
      </c>
      <c r="G24" s="70">
        <f t="shared" si="8"/>
        <v>22563</v>
      </c>
      <c r="H24" s="61"/>
    </row>
    <row r="25" spans="1:8" x14ac:dyDescent="0.3">
      <c r="A25" s="60">
        <v>3</v>
      </c>
      <c r="B25" s="36" t="s">
        <v>7</v>
      </c>
      <c r="C25" s="69">
        <f>C26</f>
        <v>18633.169999999998</v>
      </c>
      <c r="D25" s="69">
        <f t="shared" ref="D25:G25" si="9">D26</f>
        <v>0</v>
      </c>
      <c r="E25" s="69">
        <f t="shared" si="9"/>
        <v>6636</v>
      </c>
      <c r="F25" s="69">
        <f t="shared" si="9"/>
        <v>60000</v>
      </c>
      <c r="G25" s="69">
        <f t="shared" si="9"/>
        <v>22563</v>
      </c>
      <c r="H25" s="61"/>
    </row>
    <row r="26" spans="1:8" x14ac:dyDescent="0.3">
      <c r="A26" s="60">
        <v>32</v>
      </c>
      <c r="B26" s="36" t="s">
        <v>15</v>
      </c>
      <c r="C26" s="69">
        <v>18633.169999999998</v>
      </c>
      <c r="D26" s="69">
        <v>0</v>
      </c>
      <c r="E26" s="69">
        <v>6636</v>
      </c>
      <c r="F26" s="69">
        <v>60000</v>
      </c>
      <c r="G26" s="69">
        <v>22563</v>
      </c>
      <c r="H26" s="61"/>
    </row>
    <row r="27" spans="1:8" x14ac:dyDescent="0.3">
      <c r="A27" s="4">
        <v>51</v>
      </c>
      <c r="B27" s="44" t="s">
        <v>57</v>
      </c>
      <c r="C27" s="70"/>
      <c r="D27" s="70"/>
      <c r="E27" s="70"/>
      <c r="F27" s="70">
        <f>F28</f>
        <v>60000</v>
      </c>
      <c r="G27" s="70"/>
      <c r="H27" s="61"/>
    </row>
    <row r="28" spans="1:8" x14ac:dyDescent="0.3">
      <c r="A28" s="60">
        <v>3</v>
      </c>
      <c r="B28" s="36" t="s">
        <v>7</v>
      </c>
      <c r="C28" s="69"/>
      <c r="D28" s="69"/>
      <c r="E28" s="69"/>
      <c r="F28" s="69">
        <f>F29</f>
        <v>60000</v>
      </c>
      <c r="G28" s="69"/>
      <c r="H28" s="61"/>
    </row>
    <row r="29" spans="1:8" x14ac:dyDescent="0.3">
      <c r="A29" s="60">
        <v>32</v>
      </c>
      <c r="B29" s="36" t="s">
        <v>15</v>
      </c>
      <c r="C29" s="69"/>
      <c r="D29" s="69"/>
      <c r="E29" s="69"/>
      <c r="F29" s="69">
        <v>60000</v>
      </c>
      <c r="G29" s="69"/>
      <c r="H29" s="61"/>
    </row>
    <row r="30" spans="1:8" ht="39.6" x14ac:dyDescent="0.3">
      <c r="A30" s="62" t="s">
        <v>59</v>
      </c>
      <c r="B30" s="59" t="s">
        <v>60</v>
      </c>
      <c r="C30" s="70">
        <f>C31</f>
        <v>386585.85</v>
      </c>
      <c r="D30" s="70">
        <f t="shared" ref="D30:G30" si="10">D31</f>
        <v>680639</v>
      </c>
      <c r="E30" s="70">
        <f t="shared" si="10"/>
        <v>955700</v>
      </c>
      <c r="F30" s="70">
        <f t="shared" si="10"/>
        <v>1028373</v>
      </c>
      <c r="G30" s="70">
        <f t="shared" si="10"/>
        <v>1063058</v>
      </c>
      <c r="H30" s="61"/>
    </row>
    <row r="31" spans="1:8" x14ac:dyDescent="0.3">
      <c r="A31" s="4">
        <v>11</v>
      </c>
      <c r="B31" s="44" t="s">
        <v>52</v>
      </c>
      <c r="C31" s="70">
        <f>C32</f>
        <v>386585.85</v>
      </c>
      <c r="D31" s="70">
        <f t="shared" ref="D31:G31" si="11">D32</f>
        <v>680639</v>
      </c>
      <c r="E31" s="70">
        <f t="shared" si="11"/>
        <v>955700</v>
      </c>
      <c r="F31" s="70">
        <f t="shared" si="11"/>
        <v>1028373</v>
      </c>
      <c r="G31" s="70">
        <f t="shared" si="11"/>
        <v>1063058</v>
      </c>
      <c r="H31" s="61"/>
    </row>
    <row r="32" spans="1:8" x14ac:dyDescent="0.3">
      <c r="A32" s="60">
        <v>3</v>
      </c>
      <c r="B32" s="36" t="s">
        <v>7</v>
      </c>
      <c r="C32" s="69">
        <f>C33</f>
        <v>386585.85</v>
      </c>
      <c r="D32" s="69">
        <f t="shared" ref="D32:G32" si="12">D33</f>
        <v>680639</v>
      </c>
      <c r="E32" s="69">
        <f t="shared" si="12"/>
        <v>955700</v>
      </c>
      <c r="F32" s="69">
        <f t="shared" si="12"/>
        <v>1028373</v>
      </c>
      <c r="G32" s="69">
        <f t="shared" si="12"/>
        <v>1063058</v>
      </c>
      <c r="H32" s="61"/>
    </row>
    <row r="33" spans="1:8" x14ac:dyDescent="0.3">
      <c r="A33" s="60">
        <v>32</v>
      </c>
      <c r="B33" s="36" t="s">
        <v>15</v>
      </c>
      <c r="C33" s="69">
        <v>386585.85</v>
      </c>
      <c r="D33" s="69">
        <v>680639</v>
      </c>
      <c r="E33" s="69">
        <v>955700</v>
      </c>
      <c r="F33" s="69">
        <v>1028373</v>
      </c>
      <c r="G33" s="69">
        <v>1063058</v>
      </c>
      <c r="H33" s="61"/>
    </row>
    <row r="34" spans="1:8" x14ac:dyDescent="0.3">
      <c r="A34" s="62" t="s">
        <v>61</v>
      </c>
      <c r="B34" s="59" t="s">
        <v>62</v>
      </c>
      <c r="C34" s="70">
        <f>C35+C41+C46</f>
        <v>5111960.33</v>
      </c>
      <c r="D34" s="70">
        <f>D35</f>
        <v>3115459</v>
      </c>
      <c r="E34" s="70">
        <f t="shared" ref="E34:G34" si="13">E35</f>
        <v>5069681</v>
      </c>
      <c r="F34" s="70">
        <f t="shared" si="13"/>
        <v>4690578</v>
      </c>
      <c r="G34" s="70">
        <f t="shared" si="13"/>
        <v>4236919</v>
      </c>
      <c r="H34" s="61"/>
    </row>
    <row r="35" spans="1:8" x14ac:dyDescent="0.3">
      <c r="A35" s="4">
        <v>11</v>
      </c>
      <c r="B35" s="44" t="s">
        <v>52</v>
      </c>
      <c r="C35" s="70">
        <f>C36+C38</f>
        <v>1963465.47</v>
      </c>
      <c r="D35" s="70">
        <f>D36+D38</f>
        <v>3115459</v>
      </c>
      <c r="E35" s="70">
        <f t="shared" ref="E35:G35" si="14">E36+E38</f>
        <v>5069681</v>
      </c>
      <c r="F35" s="70">
        <f t="shared" si="14"/>
        <v>4690578</v>
      </c>
      <c r="G35" s="70">
        <f t="shared" si="14"/>
        <v>4236919</v>
      </c>
      <c r="H35" s="61"/>
    </row>
    <row r="36" spans="1:8" x14ac:dyDescent="0.3">
      <c r="A36" s="60">
        <v>3</v>
      </c>
      <c r="B36" s="36" t="s">
        <v>7</v>
      </c>
      <c r="C36" s="69">
        <f>C37</f>
        <v>1679430.52</v>
      </c>
      <c r="D36" s="69">
        <f t="shared" ref="D36:G36" si="15">D37</f>
        <v>2905072</v>
      </c>
      <c r="E36" s="69">
        <f t="shared" si="15"/>
        <v>3774945</v>
      </c>
      <c r="F36" s="69">
        <f t="shared" si="15"/>
        <v>4145582</v>
      </c>
      <c r="G36" s="69">
        <f t="shared" si="15"/>
        <v>3745600</v>
      </c>
      <c r="H36" s="61"/>
    </row>
    <row r="37" spans="1:8" x14ac:dyDescent="0.3">
      <c r="A37" s="60">
        <v>32</v>
      </c>
      <c r="B37" s="36" t="s">
        <v>15</v>
      </c>
      <c r="C37" s="69">
        <v>1679430.52</v>
      </c>
      <c r="D37" s="69">
        <v>2905072</v>
      </c>
      <c r="E37" s="69">
        <v>3774945</v>
      </c>
      <c r="F37" s="69">
        <v>4145582</v>
      </c>
      <c r="G37" s="69">
        <v>3745600</v>
      </c>
      <c r="H37" s="61"/>
    </row>
    <row r="38" spans="1:8" x14ac:dyDescent="0.3">
      <c r="A38" s="60">
        <v>4</v>
      </c>
      <c r="B38" s="36" t="s">
        <v>9</v>
      </c>
      <c r="C38" s="69">
        <f>C39+C40</f>
        <v>284034.95</v>
      </c>
      <c r="D38" s="69">
        <f t="shared" ref="D38:G38" si="16">D39+D40</f>
        <v>210387</v>
      </c>
      <c r="E38" s="69">
        <f t="shared" si="16"/>
        <v>1294736</v>
      </c>
      <c r="F38" s="69">
        <f t="shared" si="16"/>
        <v>544996</v>
      </c>
      <c r="G38" s="69">
        <f t="shared" si="16"/>
        <v>491319</v>
      </c>
      <c r="H38" s="61"/>
    </row>
    <row r="39" spans="1:8" ht="26.4" x14ac:dyDescent="0.3">
      <c r="A39" s="60">
        <v>41</v>
      </c>
      <c r="B39" s="36" t="s">
        <v>10</v>
      </c>
      <c r="C39" s="69">
        <v>0</v>
      </c>
      <c r="D39" s="69">
        <v>0</v>
      </c>
      <c r="E39" s="69">
        <v>3300</v>
      </c>
      <c r="F39" s="69">
        <v>3318</v>
      </c>
      <c r="G39" s="69">
        <v>3000</v>
      </c>
      <c r="H39" s="61"/>
    </row>
    <row r="40" spans="1:8" ht="26.4" x14ac:dyDescent="0.3">
      <c r="A40" s="60">
        <v>42</v>
      </c>
      <c r="B40" s="36" t="s">
        <v>55</v>
      </c>
      <c r="C40" s="69">
        <v>284034.95</v>
      </c>
      <c r="D40" s="69">
        <v>210387</v>
      </c>
      <c r="E40" s="69">
        <v>1291436</v>
      </c>
      <c r="F40" s="69">
        <v>541678</v>
      </c>
      <c r="G40" s="69">
        <v>488319</v>
      </c>
      <c r="H40" s="61"/>
    </row>
    <row r="41" spans="1:8" x14ac:dyDescent="0.3">
      <c r="A41" s="4">
        <v>12</v>
      </c>
      <c r="B41" s="44" t="s">
        <v>63</v>
      </c>
      <c r="C41" s="70">
        <f>C42+C44</f>
        <v>469456.06</v>
      </c>
      <c r="D41" s="70">
        <v>0</v>
      </c>
      <c r="E41" s="70">
        <v>0</v>
      </c>
      <c r="F41" s="70">
        <v>0</v>
      </c>
      <c r="G41" s="70">
        <v>0</v>
      </c>
      <c r="H41" s="61"/>
    </row>
    <row r="42" spans="1:8" x14ac:dyDescent="0.3">
      <c r="A42" s="60">
        <v>3</v>
      </c>
      <c r="B42" s="36" t="s">
        <v>7</v>
      </c>
      <c r="C42" s="69">
        <f>C43</f>
        <v>447939.5</v>
      </c>
      <c r="D42" s="69"/>
      <c r="E42" s="69"/>
      <c r="F42" s="69"/>
      <c r="G42" s="69"/>
      <c r="H42" s="61"/>
    </row>
    <row r="43" spans="1:8" x14ac:dyDescent="0.3">
      <c r="A43" s="60">
        <v>32</v>
      </c>
      <c r="B43" s="36" t="s">
        <v>15</v>
      </c>
      <c r="C43" s="69">
        <v>447939.5</v>
      </c>
      <c r="D43" s="69"/>
      <c r="E43" s="69"/>
      <c r="F43" s="69"/>
      <c r="G43" s="69"/>
      <c r="H43" s="61"/>
    </row>
    <row r="44" spans="1:8" x14ac:dyDescent="0.3">
      <c r="A44" s="60">
        <v>4</v>
      </c>
      <c r="B44" s="36" t="s">
        <v>9</v>
      </c>
      <c r="C44" s="69">
        <f>C45</f>
        <v>21516.560000000001</v>
      </c>
      <c r="D44" s="69"/>
      <c r="E44" s="69"/>
      <c r="F44" s="69"/>
      <c r="G44" s="69"/>
      <c r="H44" s="61"/>
    </row>
    <row r="45" spans="1:8" ht="26.4" x14ac:dyDescent="0.3">
      <c r="A45" s="60">
        <v>42</v>
      </c>
      <c r="B45" s="36" t="s">
        <v>55</v>
      </c>
      <c r="C45" s="69">
        <v>21516.560000000001</v>
      </c>
      <c r="D45" s="69"/>
      <c r="E45" s="69"/>
      <c r="F45" s="69"/>
      <c r="G45" s="69"/>
      <c r="H45" s="61"/>
    </row>
    <row r="46" spans="1:8" ht="26.4" x14ac:dyDescent="0.3">
      <c r="A46" s="4">
        <v>565</v>
      </c>
      <c r="B46" s="44" t="s">
        <v>64</v>
      </c>
      <c r="C46" s="70">
        <f>C47+C49</f>
        <v>2679038.8000000003</v>
      </c>
      <c r="D46" s="70">
        <v>0</v>
      </c>
      <c r="E46" s="70">
        <v>0</v>
      </c>
      <c r="F46" s="70">
        <v>0</v>
      </c>
      <c r="G46" s="70">
        <v>0</v>
      </c>
      <c r="H46" s="61"/>
    </row>
    <row r="47" spans="1:8" x14ac:dyDescent="0.3">
      <c r="A47" s="60">
        <v>3</v>
      </c>
      <c r="B47" s="36" t="s">
        <v>7</v>
      </c>
      <c r="C47" s="69">
        <f>C48</f>
        <v>2556811.56</v>
      </c>
      <c r="D47" s="69"/>
      <c r="E47" s="69"/>
      <c r="F47" s="69"/>
      <c r="G47" s="69"/>
      <c r="H47" s="61"/>
    </row>
    <row r="48" spans="1:8" x14ac:dyDescent="0.3">
      <c r="A48" s="60">
        <v>32</v>
      </c>
      <c r="B48" s="36" t="s">
        <v>15</v>
      </c>
      <c r="C48" s="69">
        <v>2556811.56</v>
      </c>
      <c r="D48" s="69"/>
      <c r="E48" s="69"/>
      <c r="F48" s="69"/>
      <c r="G48" s="69"/>
      <c r="H48" s="61"/>
    </row>
    <row r="49" spans="1:8" x14ac:dyDescent="0.3">
      <c r="A49" s="60">
        <v>4</v>
      </c>
      <c r="B49" s="36" t="s">
        <v>9</v>
      </c>
      <c r="C49" s="69">
        <f>C50</f>
        <v>122227.24</v>
      </c>
      <c r="D49" s="69"/>
      <c r="E49" s="69"/>
      <c r="F49" s="69"/>
      <c r="G49" s="69"/>
      <c r="H49" s="61"/>
    </row>
    <row r="50" spans="1:8" ht="26.4" x14ac:dyDescent="0.3">
      <c r="A50" s="60">
        <v>42</v>
      </c>
      <c r="B50" s="36" t="s">
        <v>55</v>
      </c>
      <c r="C50" s="69">
        <v>122227.24</v>
      </c>
      <c r="D50" s="69"/>
      <c r="E50" s="69"/>
      <c r="F50" s="69"/>
      <c r="G50" s="69"/>
      <c r="H50" s="61"/>
    </row>
    <row r="51" spans="1:8" ht="26.4" x14ac:dyDescent="0.3">
      <c r="A51" s="62" t="s">
        <v>65</v>
      </c>
      <c r="B51" s="59" t="s">
        <v>66</v>
      </c>
      <c r="C51" s="70">
        <f>C52+C55+C59</f>
        <v>141795.26</v>
      </c>
      <c r="D51" s="70">
        <f>D52+D55+D59</f>
        <v>229104</v>
      </c>
      <c r="E51" s="70">
        <f>E55+E59</f>
        <v>447207</v>
      </c>
      <c r="F51" s="70">
        <f>F55+F59+F52</f>
        <v>50000</v>
      </c>
      <c r="G51" s="70">
        <f>G55+G59+G52</f>
        <v>200000</v>
      </c>
      <c r="H51" s="61"/>
    </row>
    <row r="52" spans="1:8" x14ac:dyDescent="0.3">
      <c r="A52" s="4">
        <v>11</v>
      </c>
      <c r="B52" s="44" t="s">
        <v>52</v>
      </c>
      <c r="C52" s="70"/>
      <c r="D52" s="70"/>
      <c r="E52" s="70"/>
      <c r="F52" s="70">
        <f>F53</f>
        <v>50000</v>
      </c>
      <c r="G52" s="70">
        <f>G53</f>
        <v>200000</v>
      </c>
      <c r="H52" s="61"/>
    </row>
    <row r="53" spans="1:8" x14ac:dyDescent="0.3">
      <c r="A53" s="63">
        <v>3</v>
      </c>
      <c r="B53" s="75" t="s">
        <v>7</v>
      </c>
      <c r="C53" s="69"/>
      <c r="D53" s="69"/>
      <c r="E53" s="69"/>
      <c r="F53" s="69">
        <f>F54</f>
        <v>50000</v>
      </c>
      <c r="G53" s="69">
        <f>G54</f>
        <v>200000</v>
      </c>
      <c r="H53" s="61"/>
    </row>
    <row r="54" spans="1:8" x14ac:dyDescent="0.3">
      <c r="A54" s="63">
        <v>32</v>
      </c>
      <c r="B54" s="75" t="s">
        <v>15</v>
      </c>
      <c r="C54" s="69"/>
      <c r="D54" s="69"/>
      <c r="E54" s="69"/>
      <c r="F54" s="69">
        <v>50000</v>
      </c>
      <c r="G54" s="69">
        <v>200000</v>
      </c>
      <c r="H54" s="61"/>
    </row>
    <row r="55" spans="1:8" x14ac:dyDescent="0.3">
      <c r="A55" s="4">
        <v>12</v>
      </c>
      <c r="B55" s="44" t="s">
        <v>63</v>
      </c>
      <c r="C55" s="70">
        <f>C56</f>
        <v>20821.95</v>
      </c>
      <c r="D55" s="70">
        <f t="shared" ref="D55:G55" si="17">D56</f>
        <v>34056</v>
      </c>
      <c r="E55" s="70">
        <f t="shared" si="17"/>
        <v>26100</v>
      </c>
      <c r="F55" s="70">
        <f t="shared" si="17"/>
        <v>0</v>
      </c>
      <c r="G55" s="70">
        <f t="shared" si="17"/>
        <v>0</v>
      </c>
      <c r="H55" s="61"/>
    </row>
    <row r="56" spans="1:8" x14ac:dyDescent="0.3">
      <c r="A56" s="60">
        <v>3</v>
      </c>
      <c r="B56" s="36" t="s">
        <v>7</v>
      </c>
      <c r="C56" s="69">
        <f>C57+C58</f>
        <v>20821.95</v>
      </c>
      <c r="D56" s="69">
        <f t="shared" ref="D56:G56" si="18">D57+D58</f>
        <v>34056</v>
      </c>
      <c r="E56" s="69">
        <f t="shared" si="18"/>
        <v>26100</v>
      </c>
      <c r="F56" s="69">
        <f t="shared" si="18"/>
        <v>0</v>
      </c>
      <c r="G56" s="69">
        <f t="shared" si="18"/>
        <v>0</v>
      </c>
      <c r="H56" s="61"/>
    </row>
    <row r="57" spans="1:8" x14ac:dyDescent="0.3">
      <c r="A57" s="60">
        <v>31</v>
      </c>
      <c r="B57" s="36" t="s">
        <v>8</v>
      </c>
      <c r="C57" s="69">
        <v>18364.45</v>
      </c>
      <c r="D57" s="69">
        <v>18277</v>
      </c>
      <c r="E57" s="69">
        <v>19500</v>
      </c>
      <c r="F57" s="69"/>
      <c r="G57" s="69"/>
      <c r="H57" s="61"/>
    </row>
    <row r="58" spans="1:8" x14ac:dyDescent="0.3">
      <c r="A58" s="60">
        <v>32</v>
      </c>
      <c r="B58" s="36" t="s">
        <v>15</v>
      </c>
      <c r="C58" s="69">
        <v>2457.5</v>
      </c>
      <c r="D58" s="69">
        <v>15779</v>
      </c>
      <c r="E58" s="69">
        <v>6600</v>
      </c>
      <c r="F58" s="69"/>
      <c r="G58" s="69"/>
      <c r="H58" s="61"/>
    </row>
    <row r="59" spans="1:8" x14ac:dyDescent="0.3">
      <c r="A59" s="4">
        <v>52</v>
      </c>
      <c r="B59" s="44" t="s">
        <v>67</v>
      </c>
      <c r="C59" s="70">
        <f>C60</f>
        <v>120973.31</v>
      </c>
      <c r="D59" s="70">
        <f>D60</f>
        <v>195048</v>
      </c>
      <c r="E59" s="70">
        <f t="shared" ref="E59:G59" si="19">E60</f>
        <v>421107</v>
      </c>
      <c r="F59" s="70">
        <f t="shared" si="19"/>
        <v>0</v>
      </c>
      <c r="G59" s="70">
        <f t="shared" si="19"/>
        <v>0</v>
      </c>
      <c r="H59" s="61"/>
    </row>
    <row r="60" spans="1:8" x14ac:dyDescent="0.3">
      <c r="A60" s="60">
        <v>3</v>
      </c>
      <c r="B60" s="36" t="s">
        <v>7</v>
      </c>
      <c r="C60" s="69">
        <f>C61+C62</f>
        <v>120973.31</v>
      </c>
      <c r="D60" s="69">
        <f>D61+D62</f>
        <v>195048</v>
      </c>
      <c r="E60" s="69">
        <f t="shared" ref="E60:G60" si="20">E61+E62</f>
        <v>421107</v>
      </c>
      <c r="F60" s="69">
        <f t="shared" si="20"/>
        <v>0</v>
      </c>
      <c r="G60" s="69">
        <f t="shared" si="20"/>
        <v>0</v>
      </c>
      <c r="H60" s="61"/>
    </row>
    <row r="61" spans="1:8" x14ac:dyDescent="0.3">
      <c r="A61" s="60">
        <v>31</v>
      </c>
      <c r="B61" s="36" t="s">
        <v>8</v>
      </c>
      <c r="C61" s="69">
        <v>98028.800000000003</v>
      </c>
      <c r="D61" s="69">
        <v>159255</v>
      </c>
      <c r="E61" s="69">
        <v>373464</v>
      </c>
      <c r="F61" s="69"/>
      <c r="G61" s="69"/>
      <c r="H61" s="61"/>
    </row>
    <row r="62" spans="1:8" x14ac:dyDescent="0.3">
      <c r="A62" s="60">
        <v>32</v>
      </c>
      <c r="B62" s="36" t="s">
        <v>15</v>
      </c>
      <c r="C62" s="69">
        <v>22944.51</v>
      </c>
      <c r="D62" s="69">
        <v>35793</v>
      </c>
      <c r="E62" s="69">
        <v>47643</v>
      </c>
      <c r="F62" s="69"/>
      <c r="G62" s="69"/>
      <c r="H62" s="61"/>
    </row>
    <row r="63" spans="1:8" x14ac:dyDescent="0.3">
      <c r="A63" s="65">
        <v>-3004</v>
      </c>
      <c r="B63" s="44" t="s">
        <v>68</v>
      </c>
      <c r="C63" s="70">
        <f>C64</f>
        <v>6914880.4100000001</v>
      </c>
      <c r="D63" s="70">
        <f t="shared" ref="D63:E63" si="21">D64</f>
        <v>13472445</v>
      </c>
      <c r="E63" s="70">
        <f t="shared" si="21"/>
        <v>15317550</v>
      </c>
      <c r="F63" s="70">
        <f>F64+F77</f>
        <v>15434500</v>
      </c>
      <c r="G63" s="70">
        <f>G64+G77</f>
        <v>15034500</v>
      </c>
      <c r="H63" s="61"/>
    </row>
    <row r="64" spans="1:8" ht="26.4" x14ac:dyDescent="0.3">
      <c r="A64" s="62" t="s">
        <v>69</v>
      </c>
      <c r="B64" s="44" t="s">
        <v>70</v>
      </c>
      <c r="C64" s="70">
        <f>C65+C71</f>
        <v>6914880.4100000001</v>
      </c>
      <c r="D64" s="70">
        <f t="shared" ref="D64:E64" si="22">D65+D71</f>
        <v>13472445</v>
      </c>
      <c r="E64" s="70">
        <f t="shared" si="22"/>
        <v>15317550</v>
      </c>
      <c r="F64" s="70">
        <f t="shared" ref="F64" si="23">F65+F71</f>
        <v>0</v>
      </c>
      <c r="G64" s="70">
        <f t="shared" ref="G64" si="24">G65+G71</f>
        <v>0</v>
      </c>
      <c r="H64" s="61"/>
    </row>
    <row r="65" spans="1:8" x14ac:dyDescent="0.3">
      <c r="A65" s="62">
        <v>12</v>
      </c>
      <c r="B65" s="44" t="s">
        <v>63</v>
      </c>
      <c r="C65" s="70">
        <f>C66+C69</f>
        <v>1040050.1</v>
      </c>
      <c r="D65" s="70">
        <f t="shared" ref="D65:G65" si="25">D66+D69</f>
        <v>1990961</v>
      </c>
      <c r="E65" s="70">
        <f t="shared" si="25"/>
        <v>2400013</v>
      </c>
      <c r="F65" s="70">
        <f t="shared" si="25"/>
        <v>0</v>
      </c>
      <c r="G65" s="70">
        <f t="shared" si="25"/>
        <v>0</v>
      </c>
      <c r="H65" s="61"/>
    </row>
    <row r="66" spans="1:8" x14ac:dyDescent="0.3">
      <c r="A66" s="63">
        <v>3</v>
      </c>
      <c r="B66" s="36" t="s">
        <v>7</v>
      </c>
      <c r="C66" s="69">
        <f>C67+C68</f>
        <v>1037954.49</v>
      </c>
      <c r="D66" s="69">
        <f t="shared" ref="D66:G66" si="26">D67+D68</f>
        <v>1942014</v>
      </c>
      <c r="E66" s="69">
        <f t="shared" si="26"/>
        <v>2175653</v>
      </c>
      <c r="F66" s="69">
        <f t="shared" si="26"/>
        <v>0</v>
      </c>
      <c r="G66" s="69">
        <f t="shared" si="26"/>
        <v>0</v>
      </c>
      <c r="H66" s="61"/>
    </row>
    <row r="67" spans="1:8" x14ac:dyDescent="0.3">
      <c r="A67" s="63">
        <v>31</v>
      </c>
      <c r="B67" s="36" t="s">
        <v>8</v>
      </c>
      <c r="C67" s="69">
        <v>808340.18</v>
      </c>
      <c r="D67" s="69">
        <v>1010302</v>
      </c>
      <c r="E67" s="69">
        <v>1081810</v>
      </c>
      <c r="F67" s="69"/>
      <c r="G67" s="69"/>
      <c r="H67" s="61"/>
    </row>
    <row r="68" spans="1:8" x14ac:dyDescent="0.3">
      <c r="A68" s="63">
        <v>32</v>
      </c>
      <c r="B68" s="36" t="s">
        <v>15</v>
      </c>
      <c r="C68" s="69">
        <v>229614.31</v>
      </c>
      <c r="D68" s="69">
        <v>931712</v>
      </c>
      <c r="E68" s="69">
        <v>1093843</v>
      </c>
      <c r="F68" s="69"/>
      <c r="G68" s="69"/>
      <c r="H68" s="61"/>
    </row>
    <row r="69" spans="1:8" x14ac:dyDescent="0.3">
      <c r="A69" s="63">
        <v>4</v>
      </c>
      <c r="B69" s="36" t="s">
        <v>9</v>
      </c>
      <c r="C69" s="69">
        <f>C70</f>
        <v>2095.61</v>
      </c>
      <c r="D69" s="69">
        <f t="shared" ref="D69:G69" si="27">D70</f>
        <v>48947</v>
      </c>
      <c r="E69" s="69">
        <f t="shared" si="27"/>
        <v>224360</v>
      </c>
      <c r="F69" s="69">
        <f t="shared" si="27"/>
        <v>0</v>
      </c>
      <c r="G69" s="69">
        <f t="shared" si="27"/>
        <v>0</v>
      </c>
      <c r="H69" s="61"/>
    </row>
    <row r="70" spans="1:8" ht="26.4" x14ac:dyDescent="0.3">
      <c r="A70" s="63">
        <v>42</v>
      </c>
      <c r="B70" s="36" t="s">
        <v>55</v>
      </c>
      <c r="C70" s="69">
        <v>2095.61</v>
      </c>
      <c r="D70" s="69">
        <v>48947</v>
      </c>
      <c r="E70" s="69">
        <v>224360</v>
      </c>
      <c r="F70" s="69"/>
      <c r="G70" s="69"/>
      <c r="H70" s="61"/>
    </row>
    <row r="71" spans="1:8" ht="35.25" customHeight="1" x14ac:dyDescent="0.3">
      <c r="A71" s="62">
        <v>565</v>
      </c>
      <c r="B71" s="44" t="s">
        <v>79</v>
      </c>
      <c r="C71" s="70">
        <f>C72+C75</f>
        <v>5874830.3100000005</v>
      </c>
      <c r="D71" s="70">
        <f t="shared" ref="D71:G71" si="28">D72+D75</f>
        <v>11481484</v>
      </c>
      <c r="E71" s="70">
        <f t="shared" si="28"/>
        <v>12917537</v>
      </c>
      <c r="F71" s="70">
        <f t="shared" si="28"/>
        <v>0</v>
      </c>
      <c r="G71" s="70">
        <f t="shared" si="28"/>
        <v>0</v>
      </c>
      <c r="H71" s="61"/>
    </row>
    <row r="72" spans="1:8" x14ac:dyDescent="0.3">
      <c r="A72" s="63">
        <v>3</v>
      </c>
      <c r="B72" s="36" t="s">
        <v>7</v>
      </c>
      <c r="C72" s="69">
        <f>C73+C74</f>
        <v>5862955.1900000004</v>
      </c>
      <c r="D72" s="69">
        <f t="shared" ref="D72:G72" si="29">D73+D74</f>
        <v>11200451</v>
      </c>
      <c r="E72" s="69">
        <f t="shared" si="29"/>
        <v>11454295</v>
      </c>
      <c r="F72" s="69">
        <f t="shared" si="29"/>
        <v>0</v>
      </c>
      <c r="G72" s="69">
        <f t="shared" si="29"/>
        <v>0</v>
      </c>
      <c r="H72" s="61"/>
    </row>
    <row r="73" spans="1:8" x14ac:dyDescent="0.3">
      <c r="A73" s="63">
        <v>31</v>
      </c>
      <c r="B73" s="36" t="s">
        <v>8</v>
      </c>
      <c r="C73" s="69">
        <v>4580594.2300000004</v>
      </c>
      <c r="D73" s="69">
        <v>5724156</v>
      </c>
      <c r="E73" s="69">
        <v>5978000</v>
      </c>
      <c r="F73" s="69"/>
      <c r="G73" s="69"/>
      <c r="H73" s="61"/>
    </row>
    <row r="74" spans="1:8" x14ac:dyDescent="0.3">
      <c r="A74" s="63">
        <v>32</v>
      </c>
      <c r="B74" s="36" t="s">
        <v>15</v>
      </c>
      <c r="C74" s="69">
        <v>1282360.96</v>
      </c>
      <c r="D74" s="69">
        <v>5476295</v>
      </c>
      <c r="E74" s="69">
        <v>5476295</v>
      </c>
      <c r="F74" s="69"/>
      <c r="G74" s="69"/>
      <c r="H74" s="61"/>
    </row>
    <row r="75" spans="1:8" x14ac:dyDescent="0.3">
      <c r="A75" s="63">
        <v>4</v>
      </c>
      <c r="B75" s="36" t="s">
        <v>9</v>
      </c>
      <c r="C75" s="69">
        <f>C76</f>
        <v>11875.12</v>
      </c>
      <c r="D75" s="69">
        <f t="shared" ref="D75:G75" si="30">D76</f>
        <v>281033</v>
      </c>
      <c r="E75" s="69">
        <f t="shared" si="30"/>
        <v>1463242</v>
      </c>
      <c r="F75" s="69">
        <f t="shared" si="30"/>
        <v>0</v>
      </c>
      <c r="G75" s="69">
        <f t="shared" si="30"/>
        <v>0</v>
      </c>
      <c r="H75" s="61"/>
    </row>
    <row r="76" spans="1:8" ht="26.4" x14ac:dyDescent="0.3">
      <c r="A76" s="63">
        <v>42</v>
      </c>
      <c r="B76" s="36" t="s">
        <v>55</v>
      </c>
      <c r="C76" s="69">
        <v>11875.12</v>
      </c>
      <c r="D76" s="69">
        <v>281033</v>
      </c>
      <c r="E76" s="69">
        <v>1463242</v>
      </c>
      <c r="F76" s="69"/>
      <c r="G76" s="69"/>
      <c r="H76" s="61"/>
    </row>
    <row r="77" spans="1:8" ht="26.4" x14ac:dyDescent="0.3">
      <c r="A77" s="62" t="s">
        <v>74</v>
      </c>
      <c r="B77" s="44" t="s">
        <v>75</v>
      </c>
      <c r="C77" s="69"/>
      <c r="D77" s="69"/>
      <c r="E77" s="69"/>
      <c r="F77" s="70">
        <f>F78+F79</f>
        <v>15434500</v>
      </c>
      <c r="G77" s="70">
        <f>G78+G79</f>
        <v>15034500</v>
      </c>
      <c r="H77" s="61"/>
    </row>
    <row r="78" spans="1:8" x14ac:dyDescent="0.3">
      <c r="A78" s="62">
        <v>12</v>
      </c>
      <c r="B78" s="44" t="s">
        <v>63</v>
      </c>
      <c r="C78" s="69"/>
      <c r="D78" s="69"/>
      <c r="E78" s="69"/>
      <c r="F78" s="70">
        <v>0</v>
      </c>
      <c r="G78" s="70">
        <v>0</v>
      </c>
      <c r="H78" s="61"/>
    </row>
    <row r="79" spans="1:8" ht="26.4" x14ac:dyDescent="0.3">
      <c r="A79" s="62">
        <v>565</v>
      </c>
      <c r="B79" s="44" t="s">
        <v>79</v>
      </c>
      <c r="C79" s="69"/>
      <c r="D79" s="69"/>
      <c r="E79" s="69"/>
      <c r="F79" s="70">
        <f>F80+F83</f>
        <v>15434500</v>
      </c>
      <c r="G79" s="70">
        <f>G80+G83</f>
        <v>15034500</v>
      </c>
      <c r="H79" s="61"/>
    </row>
    <row r="80" spans="1:8" x14ac:dyDescent="0.3">
      <c r="A80" s="63">
        <v>3</v>
      </c>
      <c r="B80" s="36" t="s">
        <v>7</v>
      </c>
      <c r="C80" s="69"/>
      <c r="D80" s="69"/>
      <c r="E80" s="69"/>
      <c r="F80" s="69">
        <f>F81+F82</f>
        <v>14324500</v>
      </c>
      <c r="G80" s="69">
        <f>G81+G82</f>
        <v>14324500</v>
      </c>
      <c r="H80" s="61"/>
    </row>
    <row r="81" spans="1:8" x14ac:dyDescent="0.3">
      <c r="A81" s="63">
        <v>31</v>
      </c>
      <c r="B81" s="36" t="s">
        <v>8</v>
      </c>
      <c r="C81" s="69"/>
      <c r="D81" s="69"/>
      <c r="E81" s="69"/>
      <c r="F81" s="69">
        <v>7772500</v>
      </c>
      <c r="G81" s="69">
        <v>7772500</v>
      </c>
      <c r="H81" s="61"/>
    </row>
    <row r="82" spans="1:8" x14ac:dyDescent="0.3">
      <c r="A82" s="63">
        <v>32</v>
      </c>
      <c r="B82" s="36" t="s">
        <v>15</v>
      </c>
      <c r="C82" s="69"/>
      <c r="D82" s="69"/>
      <c r="E82" s="69"/>
      <c r="F82" s="69">
        <v>6552000</v>
      </c>
      <c r="G82" s="69">
        <v>6552000</v>
      </c>
      <c r="H82" s="61"/>
    </row>
    <row r="83" spans="1:8" x14ac:dyDescent="0.3">
      <c r="A83" s="63">
        <v>4</v>
      </c>
      <c r="B83" s="36" t="s">
        <v>9</v>
      </c>
      <c r="C83" s="69"/>
      <c r="D83" s="69"/>
      <c r="E83" s="69"/>
      <c r="F83" s="69">
        <f>F84</f>
        <v>1110000</v>
      </c>
      <c r="G83" s="69">
        <f>G84</f>
        <v>710000</v>
      </c>
      <c r="H83" s="61"/>
    </row>
    <row r="84" spans="1:8" ht="26.4" x14ac:dyDescent="0.3">
      <c r="A84" s="63">
        <v>42</v>
      </c>
      <c r="B84" s="36" t="s">
        <v>55</v>
      </c>
      <c r="C84" s="69"/>
      <c r="D84" s="69"/>
      <c r="E84" s="69"/>
      <c r="F84" s="69">
        <v>1110000</v>
      </c>
      <c r="G84" s="69">
        <v>710000</v>
      </c>
      <c r="H84" s="61"/>
    </row>
    <row r="85" spans="1:8" x14ac:dyDescent="0.3">
      <c r="A85" s="64">
        <v>-3005</v>
      </c>
      <c r="B85" s="44" t="s">
        <v>71</v>
      </c>
      <c r="C85" s="70">
        <f>C86</f>
        <v>160604.5</v>
      </c>
      <c r="D85" s="70">
        <f t="shared" ref="D85" si="31">D86</f>
        <v>248625</v>
      </c>
      <c r="E85" s="70">
        <f>E86+E99</f>
        <v>336047</v>
      </c>
      <c r="F85" s="70">
        <f>F86+F99</f>
        <v>321426</v>
      </c>
      <c r="G85" s="70">
        <f>G86+G99</f>
        <v>321426</v>
      </c>
      <c r="H85" s="61"/>
    </row>
    <row r="86" spans="1:8" ht="39.6" x14ac:dyDescent="0.3">
      <c r="A86" s="62" t="s">
        <v>72</v>
      </c>
      <c r="B86" s="44" t="s">
        <v>73</v>
      </c>
      <c r="C86" s="70">
        <f>C87+C93</f>
        <v>160604.5</v>
      </c>
      <c r="D86" s="70">
        <f t="shared" ref="D86:G86" si="32">D87+D93</f>
        <v>248625</v>
      </c>
      <c r="E86" s="70">
        <f t="shared" si="32"/>
        <v>17475</v>
      </c>
      <c r="F86" s="70">
        <f t="shared" si="32"/>
        <v>0</v>
      </c>
      <c r="G86" s="70">
        <f t="shared" si="32"/>
        <v>0</v>
      </c>
      <c r="H86" s="61"/>
    </row>
    <row r="87" spans="1:8" x14ac:dyDescent="0.3">
      <c r="A87" s="62">
        <v>12</v>
      </c>
      <c r="B87" s="44" t="s">
        <v>63</v>
      </c>
      <c r="C87" s="70">
        <f>C88+C91</f>
        <v>40151.129999999997</v>
      </c>
      <c r="D87" s="70">
        <f t="shared" ref="D87:G87" si="33">D88+D91</f>
        <v>70595</v>
      </c>
      <c r="E87" s="70">
        <f t="shared" si="33"/>
        <v>5825</v>
      </c>
      <c r="F87" s="70">
        <f t="shared" si="33"/>
        <v>0</v>
      </c>
      <c r="G87" s="70">
        <f t="shared" si="33"/>
        <v>0</v>
      </c>
      <c r="H87" s="61"/>
    </row>
    <row r="88" spans="1:8" x14ac:dyDescent="0.3">
      <c r="A88" s="63">
        <v>3</v>
      </c>
      <c r="B88" s="36" t="s">
        <v>7</v>
      </c>
      <c r="C88" s="69">
        <f>C89+C90</f>
        <v>40151.129999999997</v>
      </c>
      <c r="D88" s="69">
        <f t="shared" ref="D88:G88" si="34">D89+D90</f>
        <v>70595</v>
      </c>
      <c r="E88" s="69">
        <f t="shared" si="34"/>
        <v>5825</v>
      </c>
      <c r="F88" s="69">
        <f t="shared" si="34"/>
        <v>0</v>
      </c>
      <c r="G88" s="69">
        <f t="shared" si="34"/>
        <v>0</v>
      </c>
      <c r="H88" s="61"/>
    </row>
    <row r="89" spans="1:8" x14ac:dyDescent="0.3">
      <c r="A89" s="63">
        <v>31</v>
      </c>
      <c r="B89" s="36" t="s">
        <v>8</v>
      </c>
      <c r="C89" s="69">
        <v>39241.78</v>
      </c>
      <c r="D89" s="69">
        <v>60167</v>
      </c>
      <c r="E89" s="69">
        <v>5000</v>
      </c>
      <c r="F89" s="69"/>
      <c r="G89" s="69"/>
      <c r="H89" s="61"/>
    </row>
    <row r="90" spans="1:8" x14ac:dyDescent="0.3">
      <c r="A90" s="63">
        <v>32</v>
      </c>
      <c r="B90" s="36" t="s">
        <v>15</v>
      </c>
      <c r="C90" s="69">
        <v>909.35</v>
      </c>
      <c r="D90" s="69">
        <v>10428</v>
      </c>
      <c r="E90" s="69">
        <v>825</v>
      </c>
      <c r="F90" s="69"/>
      <c r="G90" s="69"/>
      <c r="H90" s="61"/>
    </row>
    <row r="91" spans="1:8" x14ac:dyDescent="0.3">
      <c r="A91" s="63">
        <v>4</v>
      </c>
      <c r="B91" s="36" t="s">
        <v>9</v>
      </c>
      <c r="C91" s="69">
        <f>C92</f>
        <v>0</v>
      </c>
      <c r="D91" s="69">
        <f t="shared" ref="D91:G91" si="35">D92</f>
        <v>0</v>
      </c>
      <c r="E91" s="69">
        <f t="shared" si="35"/>
        <v>0</v>
      </c>
      <c r="F91" s="69">
        <f t="shared" si="35"/>
        <v>0</v>
      </c>
      <c r="G91" s="69">
        <f t="shared" si="35"/>
        <v>0</v>
      </c>
      <c r="H91" s="61"/>
    </row>
    <row r="92" spans="1:8" ht="26.4" x14ac:dyDescent="0.3">
      <c r="A92" s="63">
        <v>42</v>
      </c>
      <c r="B92" s="36" t="s">
        <v>55</v>
      </c>
      <c r="C92" s="69">
        <v>0</v>
      </c>
      <c r="D92" s="69">
        <v>0</v>
      </c>
      <c r="E92" s="69">
        <v>0</v>
      </c>
      <c r="F92" s="69"/>
      <c r="G92" s="69"/>
      <c r="H92" s="61"/>
    </row>
    <row r="93" spans="1:8" ht="27.75" customHeight="1" x14ac:dyDescent="0.3">
      <c r="A93" s="62">
        <v>564</v>
      </c>
      <c r="B93" s="44" t="s">
        <v>78</v>
      </c>
      <c r="C93" s="70">
        <f>C94+C97</f>
        <v>120453.37000000001</v>
      </c>
      <c r="D93" s="70">
        <f t="shared" ref="D93:G93" si="36">D94+D97</f>
        <v>178030</v>
      </c>
      <c r="E93" s="70">
        <f t="shared" si="36"/>
        <v>11650</v>
      </c>
      <c r="F93" s="70">
        <f t="shared" si="36"/>
        <v>0</v>
      </c>
      <c r="G93" s="70">
        <f t="shared" si="36"/>
        <v>0</v>
      </c>
      <c r="H93" s="61"/>
    </row>
    <row r="94" spans="1:8" x14ac:dyDescent="0.3">
      <c r="A94" s="63">
        <v>3</v>
      </c>
      <c r="B94" s="36" t="s">
        <v>7</v>
      </c>
      <c r="C94" s="69">
        <f>C95+C96</f>
        <v>120453.37000000001</v>
      </c>
      <c r="D94" s="69">
        <f t="shared" ref="D94:G94" si="37">D95+D96</f>
        <v>178030</v>
      </c>
      <c r="E94" s="69">
        <f t="shared" si="37"/>
        <v>11650</v>
      </c>
      <c r="F94" s="69">
        <f t="shared" si="37"/>
        <v>0</v>
      </c>
      <c r="G94" s="69">
        <f t="shared" si="37"/>
        <v>0</v>
      </c>
      <c r="H94" s="61"/>
    </row>
    <row r="95" spans="1:8" x14ac:dyDescent="0.3">
      <c r="A95" s="63">
        <v>31</v>
      </c>
      <c r="B95" s="36" t="s">
        <v>8</v>
      </c>
      <c r="C95" s="69">
        <v>117725.32</v>
      </c>
      <c r="D95" s="69">
        <v>145708</v>
      </c>
      <c r="E95" s="69">
        <v>10000</v>
      </c>
      <c r="F95" s="69"/>
      <c r="G95" s="69"/>
      <c r="H95" s="61"/>
    </row>
    <row r="96" spans="1:8" x14ac:dyDescent="0.3">
      <c r="A96" s="63">
        <v>32</v>
      </c>
      <c r="B96" s="36" t="s">
        <v>15</v>
      </c>
      <c r="C96" s="69">
        <v>2728.05</v>
      </c>
      <c r="D96" s="69">
        <v>32322</v>
      </c>
      <c r="E96" s="69">
        <v>1650</v>
      </c>
      <c r="F96" s="69"/>
      <c r="G96" s="69"/>
      <c r="H96" s="61"/>
    </row>
    <row r="97" spans="1:8" x14ac:dyDescent="0.3">
      <c r="A97" s="63">
        <v>4</v>
      </c>
      <c r="B97" s="36" t="s">
        <v>9</v>
      </c>
      <c r="C97" s="69">
        <f>C98</f>
        <v>0</v>
      </c>
      <c r="D97" s="69">
        <f t="shared" ref="D97:G97" si="38">D98</f>
        <v>0</v>
      </c>
      <c r="E97" s="69">
        <f t="shared" si="38"/>
        <v>0</v>
      </c>
      <c r="F97" s="69">
        <f t="shared" si="38"/>
        <v>0</v>
      </c>
      <c r="G97" s="69">
        <f t="shared" si="38"/>
        <v>0</v>
      </c>
      <c r="H97" s="61"/>
    </row>
    <row r="98" spans="1:8" ht="26.4" x14ac:dyDescent="0.3">
      <c r="A98" s="63">
        <v>42</v>
      </c>
      <c r="B98" s="36" t="s">
        <v>55</v>
      </c>
      <c r="C98" s="69">
        <v>0</v>
      </c>
      <c r="D98" s="69">
        <v>0</v>
      </c>
      <c r="E98" s="69"/>
      <c r="F98" s="69"/>
      <c r="G98" s="69"/>
      <c r="H98" s="61"/>
    </row>
    <row r="99" spans="1:8" ht="43.2" x14ac:dyDescent="0.3">
      <c r="A99" s="62" t="s">
        <v>76</v>
      </c>
      <c r="B99" s="66" t="s">
        <v>77</v>
      </c>
      <c r="C99" s="69"/>
      <c r="D99" s="69"/>
      <c r="E99" s="70">
        <f>E100+E106</f>
        <v>318572</v>
      </c>
      <c r="F99" s="70">
        <f t="shared" ref="F99:G99" si="39">F100+F106</f>
        <v>321426</v>
      </c>
      <c r="G99" s="70">
        <f t="shared" si="39"/>
        <v>321426</v>
      </c>
    </row>
    <row r="100" spans="1:8" x14ac:dyDescent="0.3">
      <c r="A100" s="62">
        <v>12</v>
      </c>
      <c r="B100" s="44" t="s">
        <v>63</v>
      </c>
      <c r="C100" s="69"/>
      <c r="D100" s="69"/>
      <c r="E100" s="70">
        <f>E101+E104</f>
        <v>95244</v>
      </c>
      <c r="F100" s="70">
        <f t="shared" ref="F100:G100" si="40">F101+F104</f>
        <v>95244</v>
      </c>
      <c r="G100" s="70">
        <f t="shared" si="40"/>
        <v>95244</v>
      </c>
    </row>
    <row r="101" spans="1:8" x14ac:dyDescent="0.3">
      <c r="A101" s="63">
        <v>3</v>
      </c>
      <c r="B101" s="36" t="s">
        <v>7</v>
      </c>
      <c r="C101" s="69"/>
      <c r="D101" s="69"/>
      <c r="E101" s="69">
        <f>E102+E103</f>
        <v>94049</v>
      </c>
      <c r="F101" s="69">
        <f t="shared" ref="F101:G101" si="41">F102+F103</f>
        <v>94049</v>
      </c>
      <c r="G101" s="69">
        <f t="shared" si="41"/>
        <v>94049</v>
      </c>
    </row>
    <row r="102" spans="1:8" x14ac:dyDescent="0.3">
      <c r="A102" s="63">
        <v>31</v>
      </c>
      <c r="B102" s="36" t="s">
        <v>8</v>
      </c>
      <c r="C102" s="69"/>
      <c r="D102" s="69"/>
      <c r="E102" s="69">
        <v>69593</v>
      </c>
      <c r="F102" s="69">
        <v>69593</v>
      </c>
      <c r="G102" s="69">
        <v>69593</v>
      </c>
    </row>
    <row r="103" spans="1:8" x14ac:dyDescent="0.3">
      <c r="A103" s="63">
        <v>32</v>
      </c>
      <c r="B103" s="36" t="s">
        <v>15</v>
      </c>
      <c r="C103" s="69"/>
      <c r="D103" s="69"/>
      <c r="E103" s="69">
        <v>24456</v>
      </c>
      <c r="F103" s="69">
        <v>24456</v>
      </c>
      <c r="G103" s="69">
        <v>24456</v>
      </c>
    </row>
    <row r="104" spans="1:8" x14ac:dyDescent="0.3">
      <c r="A104" s="63">
        <v>4</v>
      </c>
      <c r="B104" s="36" t="s">
        <v>9</v>
      </c>
      <c r="C104" s="69"/>
      <c r="D104" s="69"/>
      <c r="E104" s="69">
        <f>E105</f>
        <v>1195</v>
      </c>
      <c r="F104" s="69">
        <f t="shared" ref="F104:G104" si="42">F105</f>
        <v>1195</v>
      </c>
      <c r="G104" s="69">
        <f t="shared" si="42"/>
        <v>1195</v>
      </c>
    </row>
    <row r="105" spans="1:8" ht="26.4" x14ac:dyDescent="0.3">
      <c r="A105" s="63">
        <v>42</v>
      </c>
      <c r="B105" s="36" t="s">
        <v>55</v>
      </c>
      <c r="C105" s="69"/>
      <c r="D105" s="69"/>
      <c r="E105" s="69">
        <v>1195</v>
      </c>
      <c r="F105" s="69">
        <v>1195</v>
      </c>
      <c r="G105" s="69">
        <v>1195</v>
      </c>
    </row>
    <row r="106" spans="1:8" ht="26.4" x14ac:dyDescent="0.3">
      <c r="A106" s="62">
        <v>564</v>
      </c>
      <c r="B106" s="44" t="s">
        <v>78</v>
      </c>
      <c r="C106" s="70"/>
      <c r="D106" s="70"/>
      <c r="E106" s="70">
        <f>E107+E110</f>
        <v>223328</v>
      </c>
      <c r="F106" s="70">
        <f t="shared" ref="F106:G106" si="43">F107+F110</f>
        <v>226182</v>
      </c>
      <c r="G106" s="70">
        <f t="shared" si="43"/>
        <v>226182</v>
      </c>
    </row>
    <row r="107" spans="1:8" x14ac:dyDescent="0.3">
      <c r="A107" s="63">
        <v>3</v>
      </c>
      <c r="B107" s="36" t="s">
        <v>7</v>
      </c>
      <c r="C107" s="69"/>
      <c r="D107" s="69"/>
      <c r="E107" s="69">
        <f>E108+E109</f>
        <v>220541</v>
      </c>
      <c r="F107" s="69">
        <f t="shared" ref="F107:G107" si="44">F108+F109</f>
        <v>223395</v>
      </c>
      <c r="G107" s="69">
        <f t="shared" si="44"/>
        <v>223395</v>
      </c>
    </row>
    <row r="108" spans="1:8" x14ac:dyDescent="0.3">
      <c r="A108" s="63">
        <v>31</v>
      </c>
      <c r="B108" s="36" t="s">
        <v>8</v>
      </c>
      <c r="C108" s="69"/>
      <c r="D108" s="69"/>
      <c r="E108" s="69">
        <v>158816</v>
      </c>
      <c r="F108" s="69">
        <v>161661</v>
      </c>
      <c r="G108" s="69">
        <v>161661</v>
      </c>
    </row>
    <row r="109" spans="1:8" x14ac:dyDescent="0.3">
      <c r="A109" s="63">
        <v>32</v>
      </c>
      <c r="B109" s="36" t="s">
        <v>15</v>
      </c>
      <c r="C109" s="69"/>
      <c r="D109" s="69"/>
      <c r="E109" s="69">
        <v>61725</v>
      </c>
      <c r="F109" s="69">
        <v>61734</v>
      </c>
      <c r="G109" s="69">
        <v>61734</v>
      </c>
    </row>
    <row r="110" spans="1:8" x14ac:dyDescent="0.3">
      <c r="A110" s="63">
        <v>4</v>
      </c>
      <c r="B110" s="36" t="s">
        <v>9</v>
      </c>
      <c r="C110" s="69"/>
      <c r="D110" s="69"/>
      <c r="E110" s="69">
        <f>E111</f>
        <v>2787</v>
      </c>
      <c r="F110" s="69">
        <f t="shared" ref="F110:G110" si="45">F111</f>
        <v>2787</v>
      </c>
      <c r="G110" s="69">
        <f t="shared" si="45"/>
        <v>2787</v>
      </c>
    </row>
    <row r="111" spans="1:8" ht="26.4" x14ac:dyDescent="0.3">
      <c r="A111" s="63">
        <v>42</v>
      </c>
      <c r="B111" s="36" t="s">
        <v>55</v>
      </c>
      <c r="C111" s="69"/>
      <c r="D111" s="69"/>
      <c r="E111" s="69">
        <v>2787</v>
      </c>
      <c r="F111" s="69">
        <v>2787</v>
      </c>
      <c r="G111" s="69">
        <v>2787</v>
      </c>
    </row>
  </sheetData>
  <mergeCells count="2">
    <mergeCell ref="A4:B4"/>
    <mergeCell ref="A2:G2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SAŽETAK</vt:lpstr>
      <vt:lpstr> Račun prihoda i rashoda-ekonom</vt:lpstr>
      <vt:lpstr> Račun prihoda i rashoda-izvori</vt:lpstr>
      <vt:lpstr> Račun rashoda-funkcija</vt:lpstr>
      <vt:lpstr> Račun financiranja-izvori</vt:lpstr>
      <vt:lpstr>POSEBNI DIO</vt:lpstr>
      <vt:lpstr>' Račun financiranja-izvori'!Print_Area</vt:lpstr>
      <vt:lpstr>' Račun prihoda i rashoda-ekonom'!Print_Area</vt:lpstr>
      <vt:lpstr>' Račun prihoda i rashoda-izvori'!Print_Area</vt:lpstr>
      <vt:lpstr>' Račun rashoda-funkcija'!Print_Area</vt:lpstr>
      <vt:lpstr>'POSEBNI DIO'!Print_Area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Ivašković</cp:lastModifiedBy>
  <cp:lastPrinted>2023-10-02T17:10:44Z</cp:lastPrinted>
  <dcterms:created xsi:type="dcterms:W3CDTF">2022-08-12T12:51:27Z</dcterms:created>
  <dcterms:modified xsi:type="dcterms:W3CDTF">2023-12-18T09:01:11Z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