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My Documents\RIZNICA\Proračuna 2026-2028\Plan limiti\Upravno vijeće\"/>
    </mc:Choice>
  </mc:AlternateContent>
  <bookViews>
    <workbookView xWindow="0" yWindow="0" windowWidth="28800" windowHeight="11580" tabRatio="801" activeTab="4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POSEBNI DIO" sheetId="7" r:id="rId5"/>
  </sheets>
  <definedNames>
    <definedName name="_xlnm.Print_Area" localSheetId="1">' Račun prihoda i rashoda-ekonom'!$A$1:$H$36</definedName>
    <definedName name="_xlnm.Print_Area" localSheetId="2">' Račun prihoda i rashoda-izvori'!$A$1:$F$27</definedName>
    <definedName name="_xlnm.Print_Area" localSheetId="3">' Račun rashoda-funkcija'!$A$1:$F$10</definedName>
    <definedName name="_xlnm.Print_Area" localSheetId="4">'POSEBNI DIO'!$A$2:$G$15</definedName>
    <definedName name="_xlnm.Print_Area" localSheetId="0">SAŽETAK!$A$1:$J$29</definedName>
    <definedName name="_xlnm.Print_Titles" localSheetId="4">'POSEBNI DIO'!$4:$4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9" l="1"/>
  <c r="H21" i="9"/>
  <c r="F21" i="7" l="1"/>
  <c r="F42" i="3" l="1"/>
  <c r="E19" i="3"/>
  <c r="D25" i="9"/>
  <c r="E13" i="9"/>
  <c r="E55" i="7"/>
  <c r="E56" i="7"/>
  <c r="D8" i="10"/>
  <c r="G14" i="1" l="1"/>
  <c r="G52" i="3"/>
  <c r="H52" i="3"/>
  <c r="F52" i="3"/>
  <c r="G56" i="3"/>
  <c r="H56" i="3"/>
  <c r="F56" i="3"/>
  <c r="F38" i="3"/>
  <c r="G38" i="3"/>
  <c r="H38" i="3"/>
  <c r="E48" i="3"/>
  <c r="G13" i="3"/>
  <c r="F13" i="3"/>
  <c r="D13" i="9" l="1"/>
  <c r="C72" i="7"/>
  <c r="C73" i="7"/>
  <c r="C74" i="7"/>
  <c r="C77" i="7"/>
  <c r="C78" i="7"/>
  <c r="D72" i="7" l="1"/>
  <c r="D58" i="7"/>
  <c r="E52" i="7" l="1"/>
  <c r="E81" i="7" l="1"/>
  <c r="F81" i="7"/>
  <c r="G81" i="7"/>
  <c r="D81" i="7"/>
  <c r="C81" i="7"/>
  <c r="D78" i="7"/>
  <c r="D77" i="7" s="1"/>
  <c r="F74" i="7"/>
  <c r="F73" i="7" s="1"/>
  <c r="G74" i="7"/>
  <c r="G73" i="7" s="1"/>
  <c r="E73" i="7"/>
  <c r="E74" i="7"/>
  <c r="D48" i="7"/>
  <c r="E48" i="7"/>
  <c r="F48" i="7"/>
  <c r="G48" i="7"/>
  <c r="C48" i="7"/>
  <c r="C47" i="7" s="1"/>
  <c r="G52" i="7"/>
  <c r="G51" i="7" s="1"/>
  <c r="F52" i="7"/>
  <c r="F51" i="7" s="1"/>
  <c r="E51" i="7"/>
  <c r="D52" i="7"/>
  <c r="D51" i="7" s="1"/>
  <c r="C52" i="7"/>
  <c r="C51" i="7" s="1"/>
  <c r="G29" i="7"/>
  <c r="G28" i="7" s="1"/>
  <c r="D29" i="7"/>
  <c r="D28" i="7" s="1"/>
  <c r="H19" i="3" l="1"/>
  <c r="G19" i="3"/>
  <c r="F19" i="3"/>
  <c r="D19" i="3"/>
  <c r="E29" i="7" l="1"/>
  <c r="E28" i="7" s="1"/>
  <c r="E78" i="7"/>
  <c r="E77" i="7" s="1"/>
  <c r="E72" i="7" s="1"/>
  <c r="D84" i="7"/>
  <c r="D87" i="7"/>
  <c r="D90" i="7"/>
  <c r="D93" i="7"/>
  <c r="D21" i="7"/>
  <c r="D83" i="7" l="1"/>
  <c r="D89" i="7"/>
  <c r="D7" i="9"/>
  <c r="D82" i="7" l="1"/>
  <c r="E30" i="3"/>
  <c r="F30" i="3"/>
  <c r="G30" i="3"/>
  <c r="H30" i="3"/>
  <c r="D23" i="9" l="1"/>
  <c r="E23" i="9"/>
  <c r="F23" i="9"/>
  <c r="D38" i="3" l="1"/>
  <c r="G26" i="1" l="1"/>
  <c r="H26" i="1"/>
  <c r="I26" i="1"/>
  <c r="F26" i="1"/>
  <c r="G23" i="1" l="1"/>
  <c r="F23" i="1"/>
  <c r="I14" i="1"/>
  <c r="J14" i="1"/>
  <c r="H14" i="1"/>
  <c r="F14" i="1"/>
  <c r="G11" i="1"/>
  <c r="H11" i="1"/>
  <c r="I11" i="1"/>
  <c r="J11" i="1"/>
  <c r="F11" i="1"/>
  <c r="G15" i="1" l="1"/>
  <c r="G27" i="1" s="1"/>
  <c r="F15" i="1"/>
  <c r="F27" i="1" s="1"/>
  <c r="J15" i="1"/>
  <c r="I15" i="1"/>
  <c r="H15" i="1"/>
  <c r="H27" i="1" s="1"/>
  <c r="C23" i="9"/>
  <c r="B23" i="9"/>
  <c r="F29" i="9"/>
  <c r="F25" i="9" s="1"/>
  <c r="E29" i="9"/>
  <c r="E25" i="9" s="1"/>
  <c r="D29" i="9"/>
  <c r="C29" i="9"/>
  <c r="C25" i="9" s="1"/>
  <c r="B29" i="9"/>
  <c r="B25" i="9" s="1"/>
  <c r="C20" i="9"/>
  <c r="D20" i="9"/>
  <c r="E20" i="9"/>
  <c r="F20" i="9"/>
  <c r="B20" i="9"/>
  <c r="C15" i="9"/>
  <c r="C12" i="9" s="1"/>
  <c r="D15" i="9"/>
  <c r="D12" i="9" s="1"/>
  <c r="E15" i="9"/>
  <c r="E12" i="9" s="1"/>
  <c r="F15" i="9"/>
  <c r="F12" i="9" s="1"/>
  <c r="B15" i="9"/>
  <c r="B12" i="9" s="1"/>
  <c r="C7" i="9"/>
  <c r="B7" i="9"/>
  <c r="C10" i="9"/>
  <c r="B10" i="9"/>
  <c r="E10" i="9"/>
  <c r="F10" i="9"/>
  <c r="D10" i="9"/>
  <c r="E7" i="9"/>
  <c r="F7" i="9"/>
  <c r="F12" i="3"/>
  <c r="G12" i="3"/>
  <c r="H12" i="3"/>
  <c r="F17" i="3"/>
  <c r="G17" i="3"/>
  <c r="H17" i="3"/>
  <c r="D12" i="3"/>
  <c r="D17" i="3"/>
  <c r="B19" i="9" l="1"/>
  <c r="F19" i="9"/>
  <c r="E19" i="9"/>
  <c r="C19" i="9"/>
  <c r="B6" i="9"/>
  <c r="H11" i="3"/>
  <c r="H10" i="3" s="1"/>
  <c r="G11" i="3"/>
  <c r="G10" i="3" s="1"/>
  <c r="F6" i="9"/>
  <c r="E6" i="9"/>
  <c r="C6" i="9"/>
  <c r="F11" i="3"/>
  <c r="F10" i="3" s="1"/>
  <c r="D19" i="9"/>
  <c r="D6" i="9"/>
  <c r="E12" i="3"/>
  <c r="E17" i="3"/>
  <c r="D11" i="3"/>
  <c r="D10" i="3" s="1"/>
  <c r="F48" i="3"/>
  <c r="G48" i="3"/>
  <c r="H48" i="3"/>
  <c r="H54" i="3"/>
  <c r="G54" i="3"/>
  <c r="F54" i="3"/>
  <c r="E54" i="3"/>
  <c r="E52" i="3"/>
  <c r="H46" i="3"/>
  <c r="G46" i="3"/>
  <c r="F46" i="3"/>
  <c r="E46" i="3"/>
  <c r="E38" i="3"/>
  <c r="D54" i="3"/>
  <c r="D52" i="3"/>
  <c r="D48" i="3"/>
  <c r="D46" i="3"/>
  <c r="D30" i="3"/>
  <c r="D51" i="3" l="1"/>
  <c r="D29" i="3"/>
  <c r="E11" i="3"/>
  <c r="E10" i="3" s="1"/>
  <c r="E51" i="3"/>
  <c r="G51" i="3"/>
  <c r="H51" i="3"/>
  <c r="F51" i="3"/>
  <c r="H29" i="3"/>
  <c r="E29" i="3"/>
  <c r="F29" i="3"/>
  <c r="G29" i="3"/>
  <c r="D28" i="3" l="1"/>
  <c r="H28" i="3"/>
  <c r="E28" i="3"/>
  <c r="G28" i="3"/>
  <c r="F28" i="3"/>
  <c r="F8" i="10" l="1"/>
  <c r="F7" i="10" s="1"/>
  <c r="F6" i="10" s="1"/>
  <c r="E8" i="10"/>
  <c r="E7" i="10" s="1"/>
  <c r="E6" i="10" s="1"/>
  <c r="D7" i="10"/>
  <c r="D6" i="10" s="1"/>
  <c r="C8" i="10"/>
  <c r="C7" i="10" s="1"/>
  <c r="C6" i="10" s="1"/>
  <c r="B8" i="10"/>
  <c r="B7" i="10" s="1"/>
  <c r="B6" i="10" s="1"/>
  <c r="G78" i="7" l="1"/>
  <c r="G77" i="7" s="1"/>
  <c r="G72" i="7" s="1"/>
  <c r="F78" i="7"/>
  <c r="F77" i="7" s="1"/>
  <c r="F72" i="7" s="1"/>
  <c r="G93" i="7"/>
  <c r="F93" i="7"/>
  <c r="G90" i="7"/>
  <c r="F90" i="7"/>
  <c r="G87" i="7"/>
  <c r="F87" i="7"/>
  <c r="G84" i="7"/>
  <c r="F84" i="7"/>
  <c r="F29" i="7"/>
  <c r="F28" i="7" s="1"/>
  <c r="E93" i="7"/>
  <c r="E90" i="7"/>
  <c r="E87" i="7"/>
  <c r="E84" i="7"/>
  <c r="G47" i="7"/>
  <c r="F47" i="7"/>
  <c r="E47" i="7"/>
  <c r="E42" i="7" s="1"/>
  <c r="E18" i="7"/>
  <c r="E17" i="7" s="1"/>
  <c r="G67" i="7"/>
  <c r="F67" i="7"/>
  <c r="E67" i="7"/>
  <c r="D67" i="7"/>
  <c r="G70" i="7"/>
  <c r="F70" i="7"/>
  <c r="E70" i="7"/>
  <c r="D70" i="7"/>
  <c r="G64" i="7"/>
  <c r="F64" i="7"/>
  <c r="F60" i="7" s="1"/>
  <c r="E64" i="7"/>
  <c r="D64" i="7"/>
  <c r="G61" i="7"/>
  <c r="F61" i="7"/>
  <c r="E61" i="7"/>
  <c r="D61" i="7"/>
  <c r="D47" i="7"/>
  <c r="G44" i="7"/>
  <c r="G43" i="7" s="1"/>
  <c r="F44" i="7"/>
  <c r="F43" i="7" s="1"/>
  <c r="F42" i="7" s="1"/>
  <c r="E44" i="7"/>
  <c r="E43" i="7" s="1"/>
  <c r="D44" i="7"/>
  <c r="D43" i="7" s="1"/>
  <c r="D42" i="7" s="1"/>
  <c r="G37" i="7"/>
  <c r="F37" i="7"/>
  <c r="E37" i="7"/>
  <c r="D37" i="7"/>
  <c r="G39" i="7"/>
  <c r="F39" i="7"/>
  <c r="E39" i="7"/>
  <c r="D39" i="7"/>
  <c r="G33" i="7"/>
  <c r="G32" i="7" s="1"/>
  <c r="G31" i="7" s="1"/>
  <c r="F33" i="7"/>
  <c r="F32" i="7" s="1"/>
  <c r="F31" i="7" s="1"/>
  <c r="E33" i="7"/>
  <c r="E32" i="7" s="1"/>
  <c r="E31" i="7" s="1"/>
  <c r="D33" i="7"/>
  <c r="D32" i="7" s="1"/>
  <c r="G26" i="7"/>
  <c r="G25" i="7" s="1"/>
  <c r="G24" i="7" s="1"/>
  <c r="F26" i="7"/>
  <c r="F25" i="7" s="1"/>
  <c r="E26" i="7"/>
  <c r="E25" i="7" s="1"/>
  <c r="E24" i="7" s="1"/>
  <c r="D26" i="7"/>
  <c r="D25" i="7" s="1"/>
  <c r="D24" i="7" s="1"/>
  <c r="G21" i="7"/>
  <c r="G20" i="7" s="1"/>
  <c r="F20" i="7"/>
  <c r="E21" i="7"/>
  <c r="E20" i="7" s="1"/>
  <c r="D20" i="7"/>
  <c r="G18" i="7"/>
  <c r="G17" i="7" s="1"/>
  <c r="F18" i="7"/>
  <c r="F17" i="7" s="1"/>
  <c r="D18" i="7"/>
  <c r="D17" i="7" s="1"/>
  <c r="G10" i="7"/>
  <c r="F10" i="7"/>
  <c r="E10" i="7"/>
  <c r="D10" i="7"/>
  <c r="G15" i="7"/>
  <c r="F15" i="7"/>
  <c r="E15" i="7"/>
  <c r="D15" i="7"/>
  <c r="C10" i="7"/>
  <c r="C15" i="7"/>
  <c r="C37" i="7"/>
  <c r="C39" i="7"/>
  <c r="C33" i="7"/>
  <c r="C32" i="7" s="1"/>
  <c r="C31" i="7" s="1"/>
  <c r="C26" i="7"/>
  <c r="C25" i="7" s="1"/>
  <c r="C24" i="7" s="1"/>
  <c r="C61" i="7"/>
  <c r="C64" i="7"/>
  <c r="C44" i="7"/>
  <c r="C43" i="7" s="1"/>
  <c r="C42" i="7" s="1"/>
  <c r="C18" i="7"/>
  <c r="C17" i="7" s="1"/>
  <c r="C21" i="7"/>
  <c r="C20" i="7" s="1"/>
  <c r="C67" i="7"/>
  <c r="C70" i="7"/>
  <c r="G60" i="7" l="1"/>
  <c r="G42" i="7"/>
  <c r="D60" i="7"/>
  <c r="F66" i="7"/>
  <c r="F59" i="7" s="1"/>
  <c r="F58" i="7" s="1"/>
  <c r="G66" i="7"/>
  <c r="G59" i="7" s="1"/>
  <c r="G36" i="7"/>
  <c r="G35" i="7" s="1"/>
  <c r="E89" i="7"/>
  <c r="E66" i="7"/>
  <c r="E36" i="7"/>
  <c r="E35" i="7" s="1"/>
  <c r="D9" i="7"/>
  <c r="D8" i="7" s="1"/>
  <c r="D7" i="7" s="1"/>
  <c r="F83" i="7"/>
  <c r="E83" i="7"/>
  <c r="E82" i="7" s="1"/>
  <c r="D36" i="7"/>
  <c r="D35" i="7" s="1"/>
  <c r="F24" i="7"/>
  <c r="D66" i="7"/>
  <c r="F89" i="7"/>
  <c r="G89" i="7"/>
  <c r="C36" i="7"/>
  <c r="C35" i="7" s="1"/>
  <c r="C9" i="7"/>
  <c r="C8" i="7" s="1"/>
  <c r="C66" i="7"/>
  <c r="G83" i="7"/>
  <c r="F36" i="7"/>
  <c r="F35" i="7" s="1"/>
  <c r="G9" i="7"/>
  <c r="G8" i="7" s="1"/>
  <c r="G7" i="7" s="1"/>
  <c r="G6" i="7" s="1"/>
  <c r="F9" i="7"/>
  <c r="F8" i="7" s="1"/>
  <c r="E60" i="7"/>
  <c r="E9" i="7"/>
  <c r="E8" i="7" s="1"/>
  <c r="D31" i="7"/>
  <c r="C60" i="7"/>
  <c r="F7" i="7" l="1"/>
  <c r="F6" i="7" s="1"/>
  <c r="E7" i="7"/>
  <c r="E6" i="7" s="1"/>
  <c r="D59" i="7"/>
  <c r="F82" i="7"/>
  <c r="E59" i="7"/>
  <c r="E58" i="7" s="1"/>
  <c r="G58" i="7"/>
  <c r="G82" i="7"/>
  <c r="C59" i="7"/>
  <c r="C58" i="7" s="1"/>
  <c r="C7" i="7"/>
  <c r="D6" i="7"/>
  <c r="C6" i="7" l="1"/>
</calcChain>
</file>

<file path=xl/sharedStrings.xml><?xml version="1.0" encoding="utf-8"?>
<sst xmlns="http://schemas.openxmlformats.org/spreadsheetml/2006/main" count="238" uniqueCount="95">
  <si>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</si>
  <si>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</si>
  <si>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</si>
  <si>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</si>
  <si>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</si>
  <si>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</si>
  <si>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</si>
  <si>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</si>
  <si>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</si>
  <si>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</si>
  <si>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</si>
  <si>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</si>
  <si>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04 Ekonomski poslovi</t>
  </si>
  <si>
    <t>II. POSEBNI DIO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</si>
  <si>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</si>
  <si>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</si>
  <si>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</si>
  <si>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</si>
  <si>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</si>
  <si>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</si>
  <si>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</si>
  <si>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</si>
  <si>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</si>
  <si>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</si>
  <si>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</si>
  <si>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</si>
  <si>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</si>
  <si>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</si>
  <si>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</si>
  <si>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</si>
  <si>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</si>
  <si>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</si>
  <si>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</si>
  <si>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</si>
  <si>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</si>
  <si>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</si>
  <si>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</si>
  <si>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</si>
  <si>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</si>
  <si>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MINISTARSTVO POLJOPRIVREDE</t>
  </si>
  <si>
    <t>Agencija za plaćanja u poljoprivredi, ribarstvu i ruralnom razvoju</t>
  </si>
  <si>
    <t>UPRAVLJANJE POLJOPRIVREDOM, RIBARSTVOM I RURALNIM RAZVOJEM</t>
  </si>
  <si>
    <t>A841001</t>
  </si>
  <si>
    <t>ADMINISTRACIJA I UPRAVLJANJE AGENCIJE ZA PLAĆANJA U POLJOPRIVREDI, RIBARSTVU I RURALNOM RAZVOJU</t>
  </si>
  <si>
    <t>Opći prihodi i primici</t>
  </si>
  <si>
    <t>Financijski rashodi</t>
  </si>
  <si>
    <t>Ostali rashodi</t>
  </si>
  <si>
    <t>Rashodi za nabavu proizvedene dugotrajne imovine</t>
  </si>
  <si>
    <t>Vlastiti prihodi</t>
  </si>
  <si>
    <t>Pomoći EU</t>
  </si>
  <si>
    <t>A841007</t>
  </si>
  <si>
    <t>K650068</t>
  </si>
  <si>
    <t>USPOSTAVA INTEGRIRANOG ADMINISTRATIVNOG KONTROLNOG SUSTAVA- LPIS</t>
  </si>
  <si>
    <t>K841002</t>
  </si>
  <si>
    <t>INFORMATIZACIJA</t>
  </si>
  <si>
    <t>Sredstva učešća za pomoći</t>
  </si>
  <si>
    <t>Europski poljoprivredni fond za ruralni razvoj</t>
  </si>
  <si>
    <t>T841008</t>
  </si>
  <si>
    <t>HRVATSKI ZEMLJIŠNI INFORMACIJSKI SUSTAV - CROLIS</t>
  </si>
  <si>
    <t>RURALNI RAZVOJ</t>
  </si>
  <si>
    <t>A841005</t>
  </si>
  <si>
    <t>TEHNIČKA POMOĆ - PROGRAM RURALNOG RAZVOJA</t>
  </si>
  <si>
    <t>RIBARSTVO</t>
  </si>
  <si>
    <t>A841011</t>
  </si>
  <si>
    <t>TEHNIČKA POMOĆ - SP -ZPP 2023.-2027.</t>
  </si>
  <si>
    <t>A841010</t>
  </si>
  <si>
    <t>TEHNIČKA POMOĆ - PROGRAM ZA RIBARSTVO I AKVAKULTURU RG ZA 2021. -2027.</t>
  </si>
  <si>
    <t>Europski fond za pomorstvo i ribarstvo (EFPR)</t>
  </si>
  <si>
    <t>Europski poljoprivredni fond za ruralni razvoj (EPFRR)</t>
  </si>
  <si>
    <t xml:space="preserve">ORGANIZACIJA MEĐUNARODNIH DOGAĐANJA </t>
  </si>
  <si>
    <t>UKUPNI RASHODI</t>
  </si>
  <si>
    <t>042 Poljoprivreda, šumarstvo, ribarstvo i lov</t>
  </si>
  <si>
    <t>0421 Poljoprivreda</t>
  </si>
  <si>
    <t>0423 Ribarstvo i lov</t>
  </si>
  <si>
    <t>5 Pomoći</t>
  </si>
  <si>
    <t>52 Ostale pomoći i darovnice</t>
  </si>
  <si>
    <t>56 Fondovi EU</t>
  </si>
  <si>
    <t>Ostale pomoći</t>
  </si>
  <si>
    <t>Europski fond za pomorstvo i ribarstvo</t>
  </si>
  <si>
    <t>Prihodi iz nadležnog proračuna i od HZZO-a temeljem ugovornih obveza</t>
  </si>
  <si>
    <t>Ostale pomoći i darovnice</t>
  </si>
  <si>
    <t>Rashodi za nabavu neproizvedene dugotr.imovine</t>
  </si>
  <si>
    <t>564 Europski fond za pomorstvo i ribarstvo (EFPR)</t>
  </si>
  <si>
    <t>565 Europski poljoprivredni fond za ruralni razvoj</t>
  </si>
  <si>
    <t>PROJEKCIJA 
ZA 2027.</t>
  </si>
  <si>
    <t>IZVRŠENJE
2024.</t>
  </si>
  <si>
    <t>TEKUĆI PLAN
2025.</t>
  </si>
  <si>
    <t>PLAN 
ZA 2026.</t>
  </si>
  <si>
    <t>PROJEKCIJA 
ZA 2028.</t>
  </si>
  <si>
    <t>FINANCIJSKI PLAN PRORAČUNSKOG KORISNIKA DRŽAVNOG PRORAČUNA
ZA 2026. I PROJEKCIJE ZA 2027. I 2028. GODINU</t>
  </si>
  <si>
    <t>Programi unije</t>
  </si>
  <si>
    <t>51 Programi unije</t>
  </si>
  <si>
    <t>Pomoći iz državnog proračuna kroz ostale pomoći</t>
  </si>
  <si>
    <t>510 Programi unije</t>
  </si>
  <si>
    <t>50 Pomoći iz državnog proračuna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</si>
</sst>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/>
    <xf numFmtId="0" fontId="0" fillId="0" borderId="3" xfId="0" applyBorder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17" fillId="0" borderId="0" xfId="0" applyFont="1"/>
    <xf numFmtId="0" fontId="19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Border="1" applyAlignment="1">
      <alignment wrapText="1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17" fillId="0" borderId="0" xfId="0" applyNumberFormat="1" applyFont="1"/>
    <xf numFmtId="0" fontId="21" fillId="2" borderId="3" xfId="0" applyNumberFormat="1" applyFont="1" applyFill="1" applyBorder="1" applyAlignment="1" applyProtection="1">
      <alignment horizontal="left" vertical="center" wrapText="1"/>
    </xf>
    <xf numFmtId="3" fontId="0" fillId="0" borderId="3" xfId="0" applyNumberFormat="1" applyBorder="1"/>
    <xf numFmtId="3" fontId="11" fillId="2" borderId="3" xfId="0" applyNumberFormat="1" applyFont="1" applyFill="1" applyBorder="1" applyAlignment="1" applyProtection="1">
      <alignment horizontal="right" vertical="center" wrapText="1"/>
    </xf>
    <xf numFmtId="3" fontId="9" fillId="2" borderId="3" xfId="0" applyNumberFormat="1" applyFont="1" applyFill="1" applyBorder="1" applyAlignment="1" applyProtection="1">
      <alignment horizontal="right" vertical="center" wrapText="1"/>
    </xf>
    <xf numFmtId="3" fontId="0" fillId="0" borderId="3" xfId="0" applyNumberFormat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9" fillId="2" borderId="3" xfId="0" quotePrefix="1" applyNumberFormat="1" applyFont="1" applyFill="1" applyBorder="1" applyAlignment="1">
      <alignment horizontal="right" vertical="center"/>
    </xf>
    <xf numFmtId="3" fontId="10" fillId="2" borderId="3" xfId="0" quotePrefix="1" applyNumberFormat="1" applyFont="1" applyFill="1" applyBorder="1" applyAlignment="1">
      <alignment horizontal="right" vertical="center"/>
    </xf>
    <xf numFmtId="3" fontId="9" fillId="2" borderId="3" xfId="0" quotePrefix="1" applyNumberFormat="1" applyFont="1" applyFill="1" applyBorder="1" applyAlignment="1">
      <alignment horizontal="right" vertical="center" wrapText="1"/>
    </xf>
    <xf numFmtId="3" fontId="10" fillId="2" borderId="3" xfId="0" quotePrefix="1" applyNumberFormat="1" applyFont="1" applyFill="1" applyBorder="1" applyAlignment="1">
      <alignment horizontal="right" vertical="center" wrapText="1"/>
    </xf>
    <xf numFmtId="3" fontId="9" fillId="0" borderId="3" xfId="0" applyNumberFormat="1" applyFont="1" applyFill="1" applyBorder="1" applyAlignment="1" applyProtection="1">
      <alignment vertical="center"/>
    </xf>
    <xf numFmtId="3" fontId="9" fillId="3" borderId="3" xfId="0" applyNumberFormat="1" applyFont="1" applyFill="1" applyBorder="1" applyAlignment="1" applyProtection="1">
      <alignment vertical="center"/>
    </xf>
    <xf numFmtId="3" fontId="9" fillId="0" borderId="3" xfId="0" applyNumberFormat="1" applyFont="1" applyFill="1" applyBorder="1" applyAlignment="1" applyProtection="1">
      <alignment vertical="center" wrapText="1"/>
    </xf>
    <xf numFmtId="3" fontId="9" fillId="3" borderId="3" xfId="0" applyNumberFormat="1" applyFont="1" applyFill="1" applyBorder="1" applyAlignment="1" applyProtection="1">
      <alignment vertical="center" wrapText="1"/>
    </xf>
    <xf numFmtId="3" fontId="11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3" fontId="6" fillId="0" borderId="3" xfId="0" quotePrefix="1" applyNumberFormat="1" applyFont="1" applyBorder="1" applyAlignment="1">
      <alignment horizontal="right" wrapText="1"/>
    </xf>
    <xf numFmtId="3" fontId="6" fillId="2" borderId="3" xfId="0" applyNumberFormat="1" applyFont="1" applyFill="1" applyBorder="1" applyAlignment="1" applyProtection="1">
      <alignment horizontal="right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9" fillId="0" borderId="3" xfId="0" applyNumberFormat="1" applyFont="1" applyBorder="1"/>
    <xf numFmtId="3" fontId="20" fillId="0" borderId="3" xfId="0" applyNumberFormat="1" applyFont="1" applyBorder="1"/>
    <xf numFmtId="3" fontId="6" fillId="2" borderId="4" xfId="0" applyNumberFormat="1" applyFont="1" applyFill="1" applyBorder="1" applyAlignment="1" applyProtection="1">
      <alignment horizontal="right" vertical="center" wrapText="1"/>
    </xf>
    <xf numFmtId="3" fontId="3" fillId="2" borderId="4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 applyProtection="1">
      <alignment horizontal="right" wrapText="1"/>
    </xf>
    <xf numFmtId="3" fontId="3" fillId="0" borderId="3" xfId="0" applyNumberFormat="1" applyFont="1" applyBorder="1" applyAlignment="1">
      <alignment horizontal="right"/>
    </xf>
    <xf numFmtId="0" fontId="19" fillId="2" borderId="3" xfId="0" applyFont="1" applyFill="1" applyBorder="1" applyAlignment="1">
      <alignment horizontal="center"/>
    </xf>
    <xf numFmtId="3" fontId="19" fillId="2" borderId="3" xfId="0" applyNumberFormat="1" applyFont="1" applyFill="1" applyBorder="1"/>
    <xf numFmtId="3" fontId="20" fillId="2" borderId="3" xfId="0" applyNumberFormat="1" applyFont="1" applyFill="1" applyBorder="1"/>
    <xf numFmtId="3" fontId="3" fillId="2" borderId="4" xfId="0" applyNumberFormat="1" applyFont="1" applyFill="1" applyBorder="1" applyAlignment="1" applyProtection="1">
      <alignment horizontal="right" wrapText="1"/>
    </xf>
    <xf numFmtId="3" fontId="20" fillId="0" borderId="3" xfId="0" applyNumberFormat="1" applyFont="1" applyBorder="1" applyAlignment="1"/>
    <xf numFmtId="3" fontId="0" fillId="0" borderId="0" xfId="0" applyNumberFormat="1"/>
    <xf numFmtId="0" fontId="15" fillId="0" borderId="3" xfId="0" quotePrefix="1" applyFont="1" applyBorder="1" applyAlignment="1">
      <alignment horizontal="center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3" fontId="3" fillId="2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0"/>
  <sheetViews>
    <sheetView topLeftCell="A4" workbookViewId="0">
      <selection activeCell="K16" sqref="K16"/>
    </sheetView>
  </sheetViews>
  <sheetFormatPr defaultRowHeight="14.4" x14ac:dyDescent="0.3"/>
  <cols>
    <col min="5" max="5" width="25.33203125" customWidth="1"/>
    <col min="6" max="10" width="19.44140625" customWidth="1"/>
    <col min="11" max="12" width="25.33203125" customWidth="1"/>
  </cols>
  <sheetData>
    <row r="1" spans="1:12" ht="42" customHeight="1" x14ac:dyDescent="0.3">
      <c r="A1" s="108" t="s">
        <v>89</v>
      </c>
      <c r="B1" s="108"/>
      <c r="C1" s="108"/>
      <c r="D1" s="108"/>
      <c r="E1" s="108"/>
      <c r="F1" s="108"/>
      <c r="G1" s="108"/>
      <c r="H1" s="108"/>
      <c r="I1" s="108"/>
      <c r="J1" s="108"/>
      <c r="K1" s="42"/>
      <c r="L1" s="42"/>
    </row>
    <row r="2" spans="1:12" ht="18" customHeight="1" x14ac:dyDescent="0.3">
      <c r="A2" s="5"/>
      <c r="B2" s="5"/>
      <c r="C2" s="5"/>
      <c r="D2" s="5"/>
      <c r="E2" s="5"/>
      <c r="F2" s="24"/>
      <c r="G2" s="24"/>
      <c r="H2" s="5"/>
      <c r="I2" s="5"/>
      <c r="J2" s="5"/>
      <c r="K2" s="5"/>
      <c r="L2" s="5"/>
    </row>
    <row r="3" spans="1:12" ht="15.75" customHeight="1" x14ac:dyDescent="0.3">
      <c r="A3" s="108" t="s">
        <v>14</v>
      </c>
      <c r="B3" s="108"/>
      <c r="C3" s="108"/>
      <c r="D3" s="108"/>
      <c r="E3" s="108"/>
      <c r="F3" s="108"/>
      <c r="G3" s="108"/>
      <c r="H3" s="108"/>
      <c r="I3" s="108"/>
      <c r="J3" s="108"/>
      <c r="K3" s="40"/>
      <c r="L3" s="40"/>
    </row>
    <row r="4" spans="1:12" ht="17.399999999999999" x14ac:dyDescent="0.3">
      <c r="A4" s="5"/>
      <c r="B4" s="5"/>
      <c r="C4" s="5"/>
      <c r="D4" s="5"/>
      <c r="E4" s="5"/>
      <c r="F4" s="24"/>
      <c r="G4" s="24"/>
      <c r="H4" s="5"/>
      <c r="I4" s="5"/>
      <c r="J4" s="5"/>
      <c r="K4" s="6"/>
      <c r="L4" s="6"/>
    </row>
    <row r="5" spans="1:12" ht="18" customHeight="1" x14ac:dyDescent="0.3">
      <c r="A5" s="108" t="s">
        <v>24</v>
      </c>
      <c r="B5" s="108"/>
      <c r="C5" s="108"/>
      <c r="D5" s="108"/>
      <c r="E5" s="108"/>
      <c r="F5" s="108"/>
      <c r="G5" s="108"/>
      <c r="H5" s="108"/>
      <c r="I5" s="108"/>
      <c r="J5" s="108"/>
      <c r="K5" s="39"/>
      <c r="L5" s="39"/>
    </row>
    <row r="6" spans="1:12" ht="17.399999999999999" x14ac:dyDescent="0.3">
      <c r="A6" s="1"/>
      <c r="B6" s="2"/>
      <c r="C6" s="2"/>
      <c r="D6" s="2"/>
      <c r="E6" s="7"/>
      <c r="F6" s="7"/>
      <c r="G6" s="7"/>
      <c r="H6" s="8"/>
      <c r="I6" s="8"/>
      <c r="J6" s="32"/>
    </row>
    <row r="7" spans="1:12" ht="26.4" x14ac:dyDescent="0.3">
      <c r="A7" s="112" t="s">
        <v>11</v>
      </c>
      <c r="B7" s="113"/>
      <c r="C7" s="113"/>
      <c r="D7" s="113"/>
      <c r="E7" s="113"/>
      <c r="F7" s="44" t="s">
        <v>85</v>
      </c>
      <c r="G7" s="44" t="s">
        <v>86</v>
      </c>
      <c r="H7" s="4" t="s">
        <v>87</v>
      </c>
      <c r="I7" s="4" t="s">
        <v>84</v>
      </c>
      <c r="J7" s="4" t="s">
        <v>88</v>
      </c>
    </row>
    <row r="8" spans="1:12" ht="12" customHeight="1" x14ac:dyDescent="0.3">
      <c r="A8" s="103">
        <v>1</v>
      </c>
      <c r="B8" s="103"/>
      <c r="C8" s="103"/>
      <c r="D8" s="103"/>
      <c r="E8" s="103"/>
      <c r="F8" s="50">
        <v>2</v>
      </c>
      <c r="G8" s="50">
        <v>3</v>
      </c>
      <c r="H8" s="51">
        <v>4</v>
      </c>
      <c r="I8" s="51">
        <v>5</v>
      </c>
      <c r="J8" s="51">
        <v>6</v>
      </c>
    </row>
    <row r="9" spans="1:12" x14ac:dyDescent="0.3">
      <c r="A9" s="109" t="s">
        <v>26</v>
      </c>
      <c r="B9" s="111"/>
      <c r="C9" s="111"/>
      <c r="D9" s="111"/>
      <c r="E9" s="117"/>
      <c r="F9" s="81">
        <v>40118179.869999997</v>
      </c>
      <c r="G9" s="81">
        <v>52866759</v>
      </c>
      <c r="H9" s="94">
        <v>50551822</v>
      </c>
      <c r="I9" s="94">
        <v>51189101</v>
      </c>
      <c r="J9" s="94">
        <v>51900885</v>
      </c>
    </row>
    <row r="10" spans="1:12" x14ac:dyDescent="0.3">
      <c r="A10" s="119" t="s">
        <v>27</v>
      </c>
      <c r="B10" s="117"/>
      <c r="C10" s="117"/>
      <c r="D10" s="117"/>
      <c r="E10" s="117"/>
      <c r="F10" s="81">
        <v>0</v>
      </c>
      <c r="G10" s="81">
        <v>0</v>
      </c>
      <c r="H10" s="29">
        <v>0</v>
      </c>
      <c r="I10" s="29">
        <v>0</v>
      </c>
      <c r="J10" s="29"/>
    </row>
    <row r="11" spans="1:12" x14ac:dyDescent="0.3">
      <c r="A11" s="114" t="s">
        <v>0</v>
      </c>
      <c r="B11" s="105"/>
      <c r="C11" s="105"/>
      <c r="D11" s="105"/>
      <c r="E11" s="115"/>
      <c r="F11" s="82">
        <f>F9+F10</f>
        <v>40118179.869999997</v>
      </c>
      <c r="G11" s="82">
        <f t="shared" ref="G11:J11" si="0">G9+G10</f>
        <v>52866759</v>
      </c>
      <c r="H11" s="85">
        <f t="shared" si="0"/>
        <v>50551822</v>
      </c>
      <c r="I11" s="85">
        <f t="shared" si="0"/>
        <v>51189101</v>
      </c>
      <c r="J11" s="85">
        <f t="shared" si="0"/>
        <v>51900885</v>
      </c>
    </row>
    <row r="12" spans="1:12" x14ac:dyDescent="0.3">
      <c r="A12" s="118" t="s">
        <v>28</v>
      </c>
      <c r="B12" s="111"/>
      <c r="C12" s="111"/>
      <c r="D12" s="111"/>
      <c r="E12" s="111"/>
      <c r="F12" s="83">
        <v>38964003.189999998</v>
      </c>
      <c r="G12" s="83">
        <v>50481597</v>
      </c>
      <c r="H12" s="94">
        <v>42413100</v>
      </c>
      <c r="I12" s="94">
        <v>42627960</v>
      </c>
      <c r="J12" s="94">
        <v>42853575</v>
      </c>
    </row>
    <row r="13" spans="1:12" x14ac:dyDescent="0.3">
      <c r="A13" s="116" t="s">
        <v>29</v>
      </c>
      <c r="B13" s="117"/>
      <c r="C13" s="117"/>
      <c r="D13" s="117"/>
      <c r="E13" s="117"/>
      <c r="F13" s="81">
        <v>1155985.1599999999</v>
      </c>
      <c r="G13" s="81">
        <v>2385162</v>
      </c>
      <c r="H13" s="96">
        <v>8138824</v>
      </c>
      <c r="I13" s="96">
        <v>8561141</v>
      </c>
      <c r="J13" s="95">
        <v>9047310</v>
      </c>
      <c r="K13" s="102"/>
    </row>
    <row r="14" spans="1:12" x14ac:dyDescent="0.3">
      <c r="A14" s="33" t="s">
        <v>1</v>
      </c>
      <c r="B14" s="34"/>
      <c r="C14" s="34"/>
      <c r="D14" s="34"/>
      <c r="E14" s="34"/>
      <c r="F14" s="82">
        <f>F12+F13</f>
        <v>40119988.349999994</v>
      </c>
      <c r="G14" s="82">
        <f>G12+G13</f>
        <v>52866759</v>
      </c>
      <c r="H14" s="28">
        <f>H12+H13</f>
        <v>50551924</v>
      </c>
      <c r="I14" s="28">
        <f t="shared" ref="I14:J14" si="1">I12+I13</f>
        <v>51189101</v>
      </c>
      <c r="J14" s="28">
        <f t="shared" si="1"/>
        <v>51900885</v>
      </c>
    </row>
    <row r="15" spans="1:12" x14ac:dyDescent="0.3">
      <c r="A15" s="104" t="s">
        <v>2</v>
      </c>
      <c r="B15" s="105"/>
      <c r="C15" s="105"/>
      <c r="D15" s="105"/>
      <c r="E15" s="105"/>
      <c r="F15" s="84">
        <f>F11-F14</f>
        <v>-1808.4799999967217</v>
      </c>
      <c r="G15" s="84">
        <f>G11-G14</f>
        <v>0</v>
      </c>
      <c r="H15" s="31">
        <f>H11-H14</f>
        <v>-102</v>
      </c>
      <c r="I15" s="31">
        <f t="shared" ref="I15:J15" si="2">I11-I14</f>
        <v>0</v>
      </c>
      <c r="J15" s="31">
        <f t="shared" si="2"/>
        <v>0</v>
      </c>
    </row>
    <row r="16" spans="1:12" ht="17.399999999999999" x14ac:dyDescent="0.3">
      <c r="A16" s="5"/>
      <c r="B16" s="9"/>
      <c r="C16" s="9"/>
      <c r="D16" s="9"/>
      <c r="E16" s="9"/>
      <c r="F16" s="22"/>
      <c r="G16" s="22"/>
      <c r="H16" s="9"/>
      <c r="I16" s="9"/>
      <c r="J16" s="3"/>
      <c r="K16" s="3"/>
      <c r="L16" s="3"/>
    </row>
    <row r="17" spans="1:12" ht="18" customHeight="1" x14ac:dyDescent="0.3">
      <c r="A17" s="108" t="s">
        <v>25</v>
      </c>
      <c r="B17" s="108"/>
      <c r="C17" s="108"/>
      <c r="D17" s="108"/>
      <c r="E17" s="108"/>
      <c r="F17" s="108"/>
      <c r="G17" s="108"/>
      <c r="H17" s="108"/>
      <c r="I17" s="108"/>
      <c r="J17" s="108"/>
      <c r="K17" s="39"/>
      <c r="L17" s="39"/>
    </row>
    <row r="18" spans="1:12" ht="17.399999999999999" x14ac:dyDescent="0.3">
      <c r="A18" s="24"/>
      <c r="B18" s="22"/>
      <c r="C18" s="22"/>
      <c r="D18" s="22"/>
      <c r="E18" s="22"/>
      <c r="F18" s="22"/>
      <c r="G18" s="22"/>
      <c r="H18" s="23"/>
      <c r="I18" s="23"/>
      <c r="J18" s="23"/>
    </row>
    <row r="19" spans="1:12" ht="26.4" x14ac:dyDescent="0.3">
      <c r="A19" s="112" t="s">
        <v>11</v>
      </c>
      <c r="B19" s="113"/>
      <c r="C19" s="113"/>
      <c r="D19" s="113"/>
      <c r="E19" s="113"/>
      <c r="F19" s="44" t="s">
        <v>85</v>
      </c>
      <c r="G19" s="44" t="s">
        <v>86</v>
      </c>
      <c r="H19" s="4" t="s">
        <v>87</v>
      </c>
      <c r="I19" s="4" t="s">
        <v>84</v>
      </c>
      <c r="J19" s="4" t="s">
        <v>88</v>
      </c>
    </row>
    <row r="20" spans="1:12" ht="12" customHeight="1" x14ac:dyDescent="0.3">
      <c r="A20" s="103">
        <v>1</v>
      </c>
      <c r="B20" s="103"/>
      <c r="C20" s="103"/>
      <c r="D20" s="103"/>
      <c r="E20" s="103"/>
      <c r="F20" s="50">
        <v>2</v>
      </c>
      <c r="G20" s="50">
        <v>3</v>
      </c>
      <c r="H20" s="51">
        <v>4</v>
      </c>
      <c r="I20" s="51">
        <v>5</v>
      </c>
      <c r="J20" s="51">
        <v>6</v>
      </c>
    </row>
    <row r="21" spans="1:12" ht="15.75" customHeight="1" x14ac:dyDescent="0.3">
      <c r="A21" s="109" t="s">
        <v>30</v>
      </c>
      <c r="B21" s="110"/>
      <c r="C21" s="110"/>
      <c r="D21" s="110"/>
      <c r="E21" s="110"/>
      <c r="F21" s="86">
        <v>0</v>
      </c>
      <c r="G21" s="86">
        <v>0</v>
      </c>
      <c r="H21" s="30">
        <v>0</v>
      </c>
      <c r="I21" s="30">
        <v>0</v>
      </c>
      <c r="J21" s="30">
        <v>0</v>
      </c>
    </row>
    <row r="22" spans="1:12" x14ac:dyDescent="0.3">
      <c r="A22" s="109" t="s">
        <v>31</v>
      </c>
      <c r="B22" s="111"/>
      <c r="C22" s="111"/>
      <c r="D22" s="111"/>
      <c r="E22" s="111"/>
      <c r="F22" s="86">
        <v>0</v>
      </c>
      <c r="G22" s="86">
        <v>0</v>
      </c>
      <c r="H22" s="30">
        <v>0</v>
      </c>
      <c r="I22" s="30">
        <v>0</v>
      </c>
      <c r="J22" s="30">
        <v>0</v>
      </c>
    </row>
    <row r="23" spans="1:12" x14ac:dyDescent="0.3">
      <c r="A23" s="114" t="s">
        <v>32</v>
      </c>
      <c r="B23" s="105"/>
      <c r="C23" s="105"/>
      <c r="D23" s="105"/>
      <c r="E23" s="115"/>
      <c r="F23" s="45">
        <f>F21-F22</f>
        <v>0</v>
      </c>
      <c r="G23" s="45">
        <f>G21-G22</f>
        <v>0</v>
      </c>
      <c r="H23" s="28">
        <v>0</v>
      </c>
      <c r="I23" s="28">
        <v>0</v>
      </c>
      <c r="J23" s="28">
        <v>0</v>
      </c>
    </row>
    <row r="24" spans="1:12" x14ac:dyDescent="0.3">
      <c r="A24" s="106" t="s">
        <v>17</v>
      </c>
      <c r="B24" s="107"/>
      <c r="C24" s="107"/>
      <c r="D24" s="107"/>
      <c r="E24" s="107"/>
      <c r="F24" s="87">
        <v>5220.9799999999996</v>
      </c>
      <c r="G24" s="87">
        <v>3413</v>
      </c>
      <c r="H24" s="88">
        <v>3413</v>
      </c>
      <c r="I24" s="88">
        <v>3311</v>
      </c>
      <c r="J24" s="88">
        <v>3311</v>
      </c>
    </row>
    <row r="25" spans="1:12" x14ac:dyDescent="0.3">
      <c r="A25" s="106" t="s">
        <v>33</v>
      </c>
      <c r="B25" s="107"/>
      <c r="C25" s="107"/>
      <c r="D25" s="107"/>
      <c r="E25" s="107"/>
      <c r="F25" s="87">
        <v>3412.5</v>
      </c>
      <c r="G25" s="87">
        <v>3413</v>
      </c>
      <c r="H25" s="88">
        <v>3311</v>
      </c>
      <c r="I25" s="88">
        <v>3311</v>
      </c>
      <c r="J25" s="88">
        <v>3311</v>
      </c>
    </row>
    <row r="26" spans="1:12" x14ac:dyDescent="0.3">
      <c r="A26" s="104" t="s">
        <v>3</v>
      </c>
      <c r="B26" s="105"/>
      <c r="C26" s="105"/>
      <c r="D26" s="105"/>
      <c r="E26" s="105"/>
      <c r="F26" s="89">
        <f>F24-F25</f>
        <v>1808.4799999999996</v>
      </c>
      <c r="G26" s="89">
        <f>G24-G25</f>
        <v>0</v>
      </c>
      <c r="H26" s="28">
        <f>H24-H25</f>
        <v>102</v>
      </c>
      <c r="I26" s="28">
        <f>I24-I25</f>
        <v>0</v>
      </c>
      <c r="J26" s="28">
        <v>0</v>
      </c>
    </row>
    <row r="27" spans="1:12" x14ac:dyDescent="0.3">
      <c r="A27" s="104" t="s">
        <v>4</v>
      </c>
      <c r="B27" s="105"/>
      <c r="C27" s="105"/>
      <c r="D27" s="105"/>
      <c r="E27" s="105"/>
      <c r="F27" s="89">
        <f>F15+F26</f>
        <v>3.2778189051896334E-9</v>
      </c>
      <c r="G27" s="89">
        <f>G15+G26</f>
        <v>0</v>
      </c>
      <c r="H27" s="28">
        <f>H15+H26</f>
        <v>0</v>
      </c>
      <c r="I27" s="28">
        <v>0</v>
      </c>
      <c r="J27" s="28">
        <v>0</v>
      </c>
    </row>
    <row r="28" spans="1:12" ht="11.25" customHeight="1" x14ac:dyDescent="0.3">
      <c r="A28" s="19"/>
      <c r="B28" s="20"/>
      <c r="C28" s="20"/>
      <c r="D28" s="20"/>
      <c r="E28" s="20"/>
      <c r="F28" s="20"/>
      <c r="G28" s="20"/>
      <c r="H28" s="21"/>
      <c r="I28" s="21"/>
      <c r="J28" s="21"/>
      <c r="K28" s="21"/>
      <c r="L28" s="21"/>
    </row>
    <row r="29" spans="1:12" ht="15" customHeight="1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2" ht="9" customHeight="1" x14ac:dyDescent="0.3"/>
  </sheetData>
  <mergeCells count="21"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59"/>
  <sheetViews>
    <sheetView topLeftCell="A7" workbookViewId="0">
      <selection activeCell="I14" sqref="I14:I16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44.6640625" customWidth="1"/>
    <col min="4" max="8" width="19.44140625" customWidth="1"/>
    <col min="9" max="10" width="25.33203125" customWidth="1"/>
    <col min="11" max="13" width="12.6640625" bestFit="1" customWidth="1"/>
  </cols>
  <sheetData>
    <row r="1" spans="1:13" ht="17.399999999999999" x14ac:dyDescent="0.3">
      <c r="A1" s="5"/>
      <c r="B1" s="5"/>
      <c r="C1" s="5"/>
      <c r="D1" s="24"/>
      <c r="E1" s="24"/>
      <c r="F1" s="5"/>
      <c r="G1" s="5"/>
      <c r="H1" s="5"/>
      <c r="I1" s="5"/>
      <c r="J1" s="5"/>
    </row>
    <row r="2" spans="1:13" ht="15.6" x14ac:dyDescent="0.3">
      <c r="A2" s="108" t="s">
        <v>14</v>
      </c>
      <c r="B2" s="108"/>
      <c r="C2" s="108"/>
      <c r="D2" s="108"/>
      <c r="E2" s="108"/>
      <c r="F2" s="108"/>
      <c r="G2" s="108"/>
      <c r="H2" s="108"/>
      <c r="I2" s="40"/>
      <c r="J2" s="40"/>
    </row>
    <row r="3" spans="1:13" ht="17.399999999999999" x14ac:dyDescent="0.3">
      <c r="A3" s="5"/>
      <c r="B3" s="5"/>
      <c r="C3" s="5"/>
      <c r="D3" s="24"/>
      <c r="E3" s="24"/>
      <c r="F3" s="5"/>
      <c r="G3" s="5"/>
      <c r="H3" s="5"/>
      <c r="I3" s="6"/>
      <c r="J3" s="6"/>
    </row>
    <row r="4" spans="1:13" ht="15.6" x14ac:dyDescent="0.3">
      <c r="A4" s="108" t="s">
        <v>5</v>
      </c>
      <c r="B4" s="108"/>
      <c r="C4" s="108"/>
      <c r="D4" s="108"/>
      <c r="E4" s="108"/>
      <c r="F4" s="108"/>
      <c r="G4" s="108"/>
      <c r="H4" s="108"/>
      <c r="I4" s="39"/>
      <c r="J4" s="39"/>
    </row>
    <row r="5" spans="1:13" ht="17.399999999999999" x14ac:dyDescent="0.3">
      <c r="A5" s="5"/>
      <c r="B5" s="5"/>
      <c r="C5" s="5"/>
      <c r="D5" s="24"/>
      <c r="E5" s="24"/>
      <c r="F5" s="5"/>
      <c r="G5" s="5"/>
      <c r="H5" s="5"/>
      <c r="I5" s="6"/>
      <c r="J5" s="6"/>
    </row>
    <row r="6" spans="1:13" ht="15.6" x14ac:dyDescent="0.3">
      <c r="A6" s="108" t="s">
        <v>34</v>
      </c>
      <c r="B6" s="108"/>
      <c r="C6" s="108"/>
      <c r="D6" s="108"/>
      <c r="E6" s="108"/>
      <c r="F6" s="108"/>
      <c r="G6" s="108"/>
      <c r="H6" s="108"/>
      <c r="I6" s="41"/>
      <c r="J6" s="41"/>
    </row>
    <row r="7" spans="1:13" ht="17.399999999999999" x14ac:dyDescent="0.3">
      <c r="A7" s="5"/>
      <c r="B7" s="5"/>
      <c r="C7" s="5"/>
      <c r="D7" s="24"/>
      <c r="E7" s="24"/>
      <c r="F7" s="5"/>
      <c r="G7" s="5"/>
      <c r="H7" s="5"/>
      <c r="I7" s="6"/>
      <c r="J7" s="6"/>
    </row>
    <row r="8" spans="1:13" ht="26.4" x14ac:dyDescent="0.3">
      <c r="A8" s="120" t="s">
        <v>11</v>
      </c>
      <c r="B8" s="121"/>
      <c r="C8" s="122"/>
      <c r="D8" s="47" t="s">
        <v>85</v>
      </c>
      <c r="E8" s="47" t="s">
        <v>86</v>
      </c>
      <c r="F8" s="48" t="s">
        <v>87</v>
      </c>
      <c r="G8" s="48" t="s">
        <v>84</v>
      </c>
      <c r="H8" s="48" t="s">
        <v>88</v>
      </c>
    </row>
    <row r="9" spans="1:13" s="52" customFormat="1" ht="10.199999999999999" x14ac:dyDescent="0.2">
      <c r="A9" s="123">
        <v>1</v>
      </c>
      <c r="B9" s="124"/>
      <c r="C9" s="125"/>
      <c r="D9" s="54">
        <v>2</v>
      </c>
      <c r="E9" s="54">
        <v>3</v>
      </c>
      <c r="F9" s="55">
        <v>4</v>
      </c>
      <c r="G9" s="55">
        <v>5</v>
      </c>
      <c r="H9" s="55">
        <v>6</v>
      </c>
    </row>
    <row r="10" spans="1:13" x14ac:dyDescent="0.3">
      <c r="A10" s="12"/>
      <c r="B10" s="12"/>
      <c r="C10" s="12" t="s">
        <v>36</v>
      </c>
      <c r="D10" s="72">
        <f>D11</f>
        <v>40118179.869999997</v>
      </c>
      <c r="E10" s="72">
        <f>E11</f>
        <v>52866759</v>
      </c>
      <c r="F10" s="72">
        <f t="shared" ref="F10:H10" si="0">F11</f>
        <v>50551822</v>
      </c>
      <c r="G10" s="72">
        <f t="shared" si="0"/>
        <v>51189101</v>
      </c>
      <c r="H10" s="72">
        <f t="shared" si="0"/>
        <v>51900885</v>
      </c>
      <c r="I10" s="68"/>
      <c r="J10" s="68"/>
      <c r="K10" s="68"/>
      <c r="L10" s="68"/>
      <c r="M10" s="68"/>
    </row>
    <row r="11" spans="1:13" x14ac:dyDescent="0.3">
      <c r="A11" s="70">
        <v>6</v>
      </c>
      <c r="B11" s="12"/>
      <c r="C11" s="12" t="s">
        <v>6</v>
      </c>
      <c r="D11" s="72">
        <f>D12+D17+D19</f>
        <v>40118179.869999997</v>
      </c>
      <c r="E11" s="72">
        <f>E12+E17+E19</f>
        <v>52866759</v>
      </c>
      <c r="F11" s="72">
        <f>F12+F17+F19</f>
        <v>50551822</v>
      </c>
      <c r="G11" s="72">
        <f>G12+G17+G19</f>
        <v>51189101</v>
      </c>
      <c r="H11" s="72">
        <f>H12+H17+H19</f>
        <v>51900885</v>
      </c>
    </row>
    <row r="12" spans="1:13" ht="26.4" x14ac:dyDescent="0.3">
      <c r="A12" s="12"/>
      <c r="B12" s="17">
        <v>63</v>
      </c>
      <c r="C12" s="17" t="s">
        <v>16</v>
      </c>
      <c r="D12" s="73">
        <f>D13+D14+D15+D16</f>
        <v>12431734.76</v>
      </c>
      <c r="E12" s="73">
        <f>E13+E14+E15+E16</f>
        <v>285310</v>
      </c>
      <c r="F12" s="73">
        <f>F13+F14+F15+F16</f>
        <v>25000</v>
      </c>
      <c r="G12" s="73">
        <f>G13+G14+G15+G16</f>
        <v>228923</v>
      </c>
      <c r="H12" s="73">
        <f>H13+H14+H15+H16</f>
        <v>25000</v>
      </c>
    </row>
    <row r="13" spans="1:13" x14ac:dyDescent="0.3">
      <c r="A13" s="12"/>
      <c r="B13" s="17"/>
      <c r="C13" s="17" t="s">
        <v>90</v>
      </c>
      <c r="D13" s="73">
        <v>3875.54</v>
      </c>
      <c r="E13" s="73">
        <v>21236</v>
      </c>
      <c r="F13" s="10">
        <f>25000</f>
        <v>25000</v>
      </c>
      <c r="G13" s="10">
        <f>25000+168297</f>
        <v>193297</v>
      </c>
      <c r="H13" s="10">
        <v>25000</v>
      </c>
    </row>
    <row r="14" spans="1:13" x14ac:dyDescent="0.3">
      <c r="A14" s="13"/>
      <c r="B14" s="13"/>
      <c r="C14" s="14" t="s">
        <v>77</v>
      </c>
      <c r="D14" s="73">
        <v>101517</v>
      </c>
      <c r="E14" s="73">
        <v>264074</v>
      </c>
      <c r="F14" s="10">
        <v>0</v>
      </c>
      <c r="G14" s="10">
        <v>35626</v>
      </c>
      <c r="H14" s="10">
        <v>0</v>
      </c>
      <c r="I14" s="126"/>
    </row>
    <row r="15" spans="1:13" x14ac:dyDescent="0.3">
      <c r="A15" s="13"/>
      <c r="B15" s="13"/>
      <c r="C15" s="14" t="s">
        <v>78</v>
      </c>
      <c r="D15" s="73">
        <v>182038.32</v>
      </c>
      <c r="E15" s="73">
        <v>0</v>
      </c>
      <c r="F15" s="10">
        <v>0</v>
      </c>
      <c r="G15" s="10">
        <v>0</v>
      </c>
      <c r="H15" s="10">
        <v>0</v>
      </c>
      <c r="I15" s="126"/>
    </row>
    <row r="16" spans="1:13" x14ac:dyDescent="0.3">
      <c r="A16" s="13"/>
      <c r="B16" s="13"/>
      <c r="C16" s="18" t="s">
        <v>56</v>
      </c>
      <c r="D16" s="79">
        <v>12144303.9</v>
      </c>
      <c r="E16" s="79">
        <v>0</v>
      </c>
      <c r="F16" s="10">
        <v>0</v>
      </c>
      <c r="G16" s="10">
        <v>0</v>
      </c>
      <c r="H16" s="10">
        <v>0</v>
      </c>
      <c r="I16" s="102"/>
    </row>
    <row r="17" spans="1:9" ht="26.4" x14ac:dyDescent="0.3">
      <c r="A17" s="13"/>
      <c r="B17" s="13">
        <v>66</v>
      </c>
      <c r="C17" s="17" t="s">
        <v>18</v>
      </c>
      <c r="D17" s="80">
        <f>D18</f>
        <v>14651.8</v>
      </c>
      <c r="E17" s="80">
        <f>E18</f>
        <v>39817</v>
      </c>
      <c r="F17" s="80">
        <f t="shared" ref="F17:H17" si="1">F18</f>
        <v>23000</v>
      </c>
      <c r="G17" s="80">
        <f t="shared" si="1"/>
        <v>34000</v>
      </c>
      <c r="H17" s="80">
        <f t="shared" si="1"/>
        <v>34000</v>
      </c>
    </row>
    <row r="18" spans="1:9" x14ac:dyDescent="0.3">
      <c r="A18" s="13"/>
      <c r="B18" s="27"/>
      <c r="C18" s="17" t="s">
        <v>48</v>
      </c>
      <c r="D18" s="74">
        <v>14651.8</v>
      </c>
      <c r="E18" s="73">
        <v>39817</v>
      </c>
      <c r="F18" s="10">
        <v>23000</v>
      </c>
      <c r="G18" s="10">
        <v>34000</v>
      </c>
      <c r="H18" s="10">
        <v>34000</v>
      </c>
    </row>
    <row r="19" spans="1:9" ht="26.4" x14ac:dyDescent="0.3">
      <c r="A19" s="13"/>
      <c r="B19" s="27">
        <v>67</v>
      </c>
      <c r="C19" s="12" t="s">
        <v>79</v>
      </c>
      <c r="D19" s="76">
        <f>D20+D21</f>
        <v>27671793.309999999</v>
      </c>
      <c r="E19" s="76">
        <f>SUM(E20:E24)</f>
        <v>52541632</v>
      </c>
      <c r="F19" s="76">
        <f>SUM(F20:F24)</f>
        <v>50503822</v>
      </c>
      <c r="G19" s="76">
        <f>SUM(G20:G24)</f>
        <v>50926178</v>
      </c>
      <c r="H19" s="76">
        <f>SUM(H20:H24)</f>
        <v>51841885</v>
      </c>
    </row>
    <row r="20" spans="1:9" x14ac:dyDescent="0.3">
      <c r="A20" s="13"/>
      <c r="B20" s="27"/>
      <c r="C20" s="17" t="s">
        <v>44</v>
      </c>
      <c r="D20" s="71">
        <v>25441927.899999999</v>
      </c>
      <c r="E20" s="71">
        <v>36505084</v>
      </c>
      <c r="F20" s="10">
        <v>40028967</v>
      </c>
      <c r="G20" s="10">
        <v>40788616</v>
      </c>
      <c r="H20" s="10">
        <v>41669323</v>
      </c>
    </row>
    <row r="21" spans="1:9" x14ac:dyDescent="0.3">
      <c r="A21" s="13"/>
      <c r="B21" s="27"/>
      <c r="C21" s="17" t="s">
        <v>55</v>
      </c>
      <c r="D21" s="71">
        <v>2229865.41</v>
      </c>
      <c r="E21" s="71">
        <v>1792573</v>
      </c>
      <c r="F21" s="10">
        <v>281494</v>
      </c>
      <c r="G21" s="10">
        <v>148124</v>
      </c>
      <c r="H21" s="10">
        <v>148124</v>
      </c>
    </row>
    <row r="22" spans="1:9" x14ac:dyDescent="0.3">
      <c r="A22" s="13"/>
      <c r="B22" s="27"/>
      <c r="C22" s="17" t="s">
        <v>90</v>
      </c>
      <c r="D22" s="71"/>
      <c r="E22" s="71">
        <v>0</v>
      </c>
      <c r="F22" s="10">
        <v>203923</v>
      </c>
      <c r="G22" s="10">
        <v>0</v>
      </c>
      <c r="H22" s="10">
        <v>0</v>
      </c>
    </row>
    <row r="23" spans="1:9" x14ac:dyDescent="0.3">
      <c r="A23" s="13"/>
      <c r="B23" s="13"/>
      <c r="C23" s="14" t="s">
        <v>78</v>
      </c>
      <c r="D23" s="53"/>
      <c r="E23" s="73">
        <v>562350</v>
      </c>
      <c r="F23" s="10">
        <v>352488</v>
      </c>
      <c r="G23" s="10">
        <v>352488</v>
      </c>
      <c r="H23" s="10">
        <v>352488</v>
      </c>
    </row>
    <row r="24" spans="1:9" x14ac:dyDescent="0.3">
      <c r="A24" s="13"/>
      <c r="B24" s="13"/>
      <c r="C24" s="18" t="s">
        <v>56</v>
      </c>
      <c r="D24" s="53"/>
      <c r="E24" s="79">
        <v>13681625</v>
      </c>
      <c r="F24" s="71">
        <v>9636950</v>
      </c>
      <c r="G24" s="71">
        <v>9636950</v>
      </c>
      <c r="H24" s="71">
        <v>9671950</v>
      </c>
    </row>
    <row r="26" spans="1:9" ht="25.5" customHeight="1" x14ac:dyDescent="0.3">
      <c r="A26" s="120" t="s">
        <v>11</v>
      </c>
      <c r="B26" s="121"/>
      <c r="C26" s="122"/>
      <c r="D26" s="47" t="s">
        <v>85</v>
      </c>
      <c r="E26" s="47" t="s">
        <v>86</v>
      </c>
      <c r="F26" s="48" t="s">
        <v>87</v>
      </c>
      <c r="G26" s="48" t="s">
        <v>84</v>
      </c>
      <c r="H26" s="48" t="s">
        <v>88</v>
      </c>
    </row>
    <row r="27" spans="1:9" s="52" customFormat="1" ht="10.199999999999999" x14ac:dyDescent="0.2">
      <c r="A27" s="123">
        <v>1</v>
      </c>
      <c r="B27" s="124"/>
      <c r="C27" s="125"/>
      <c r="D27" s="54">
        <v>2</v>
      </c>
      <c r="E27" s="54">
        <v>3</v>
      </c>
      <c r="F27" s="55">
        <v>4</v>
      </c>
      <c r="G27" s="55">
        <v>5</v>
      </c>
      <c r="H27" s="55">
        <v>6</v>
      </c>
    </row>
    <row r="28" spans="1:9" x14ac:dyDescent="0.3">
      <c r="A28" s="12"/>
      <c r="B28" s="12"/>
      <c r="C28" s="12" t="s">
        <v>37</v>
      </c>
      <c r="D28" s="72">
        <f>D29+D51</f>
        <v>40119988.120000012</v>
      </c>
      <c r="E28" s="72">
        <f t="shared" ref="E28:H28" si="2">E29+E51</f>
        <v>52866759</v>
      </c>
      <c r="F28" s="72">
        <f t="shared" si="2"/>
        <v>50551924</v>
      </c>
      <c r="G28" s="72">
        <f t="shared" si="2"/>
        <v>51189101</v>
      </c>
      <c r="H28" s="72">
        <f t="shared" si="2"/>
        <v>51900885</v>
      </c>
      <c r="I28" s="102"/>
    </row>
    <row r="29" spans="1:9" x14ac:dyDescent="0.3">
      <c r="A29" s="12">
        <v>3</v>
      </c>
      <c r="B29" s="12"/>
      <c r="C29" s="12" t="s">
        <v>7</v>
      </c>
      <c r="D29" s="72">
        <f>D30+D38+D46+D48</f>
        <v>38964003.030000009</v>
      </c>
      <c r="E29" s="72">
        <f t="shared" ref="E29:H29" si="3">E30+E38+E46+E48</f>
        <v>50481597</v>
      </c>
      <c r="F29" s="72">
        <f t="shared" si="3"/>
        <v>42413100</v>
      </c>
      <c r="G29" s="72">
        <f t="shared" si="3"/>
        <v>42627960</v>
      </c>
      <c r="H29" s="72">
        <f t="shared" si="3"/>
        <v>42853575</v>
      </c>
    </row>
    <row r="30" spans="1:9" x14ac:dyDescent="0.3">
      <c r="A30" s="12"/>
      <c r="B30" s="17">
        <v>31</v>
      </c>
      <c r="C30" s="17" t="s">
        <v>8</v>
      </c>
      <c r="D30" s="73">
        <f>SUM(D31:D36)</f>
        <v>25529799.990000002</v>
      </c>
      <c r="E30" s="73">
        <f t="shared" ref="E30:H30" si="4">SUM(E31:E36)</f>
        <v>34108880</v>
      </c>
      <c r="F30" s="73">
        <f t="shared" si="4"/>
        <v>33250672</v>
      </c>
      <c r="G30" s="73">
        <f t="shared" si="4"/>
        <v>33234929</v>
      </c>
      <c r="H30" s="73">
        <f t="shared" si="4"/>
        <v>33129934</v>
      </c>
    </row>
    <row r="31" spans="1:9" x14ac:dyDescent="0.3">
      <c r="A31" s="13"/>
      <c r="B31" s="13"/>
      <c r="C31" s="14" t="s">
        <v>44</v>
      </c>
      <c r="D31" s="77">
        <v>17683793.59</v>
      </c>
      <c r="E31" s="77">
        <v>22495250</v>
      </c>
      <c r="F31" s="10">
        <v>23142500</v>
      </c>
      <c r="G31" s="10">
        <v>23259000</v>
      </c>
      <c r="H31" s="10">
        <v>23352055</v>
      </c>
    </row>
    <row r="32" spans="1:9" x14ac:dyDescent="0.3">
      <c r="A32" s="13"/>
      <c r="B32" s="13"/>
      <c r="C32" s="14" t="s">
        <v>55</v>
      </c>
      <c r="D32" s="78">
        <v>1208828.8799999999</v>
      </c>
      <c r="E32" s="78">
        <v>1032072</v>
      </c>
      <c r="F32" s="10">
        <v>265773</v>
      </c>
      <c r="G32" s="10">
        <v>132403</v>
      </c>
      <c r="H32" s="10">
        <v>132403</v>
      </c>
    </row>
    <row r="33" spans="1:9" x14ac:dyDescent="0.3">
      <c r="A33" s="13"/>
      <c r="B33" s="13"/>
      <c r="C33" s="14" t="s">
        <v>80</v>
      </c>
      <c r="D33" s="73">
        <v>73561.94</v>
      </c>
      <c r="E33" s="73">
        <v>204074</v>
      </c>
      <c r="F33" s="10">
        <v>0</v>
      </c>
      <c r="G33" s="10">
        <v>0</v>
      </c>
      <c r="H33" s="10">
        <v>0</v>
      </c>
      <c r="I33" s="102"/>
    </row>
    <row r="34" spans="1:9" x14ac:dyDescent="0.3">
      <c r="A34" s="13"/>
      <c r="B34" s="13"/>
      <c r="C34" s="14" t="s">
        <v>90</v>
      </c>
      <c r="D34" s="73"/>
      <c r="E34" s="73"/>
      <c r="F34" s="10">
        <v>196923</v>
      </c>
      <c r="G34" s="10">
        <v>198050</v>
      </c>
      <c r="H34" s="10"/>
      <c r="I34" s="102"/>
    </row>
    <row r="35" spans="1:9" x14ac:dyDescent="0.3">
      <c r="A35" s="13"/>
      <c r="B35" s="13"/>
      <c r="C35" s="14" t="s">
        <v>78</v>
      </c>
      <c r="D35" s="73">
        <v>175716.46</v>
      </c>
      <c r="E35" s="73">
        <v>497829</v>
      </c>
      <c r="F35" s="10">
        <v>313526</v>
      </c>
      <c r="G35" s="10">
        <v>313526</v>
      </c>
      <c r="H35" s="11">
        <v>313526</v>
      </c>
      <c r="I35" s="102"/>
    </row>
    <row r="36" spans="1:9" x14ac:dyDescent="0.3">
      <c r="A36" s="13"/>
      <c r="B36" s="13"/>
      <c r="C36" s="18" t="s">
        <v>56</v>
      </c>
      <c r="D36" s="78">
        <v>6387899.1200000001</v>
      </c>
      <c r="E36" s="78">
        <v>9879655</v>
      </c>
      <c r="F36" s="10">
        <v>9331950</v>
      </c>
      <c r="G36" s="10">
        <v>9331950</v>
      </c>
      <c r="H36" s="11">
        <v>9331950</v>
      </c>
    </row>
    <row r="37" spans="1:9" x14ac:dyDescent="0.3">
      <c r="A37" s="13"/>
      <c r="B37" s="13"/>
      <c r="C37" s="14"/>
      <c r="D37" s="74"/>
      <c r="E37" s="74"/>
      <c r="F37" s="74"/>
      <c r="G37" s="74"/>
      <c r="H37" s="74"/>
      <c r="I37" s="102"/>
    </row>
    <row r="38" spans="1:9" x14ac:dyDescent="0.3">
      <c r="A38" s="13"/>
      <c r="B38" s="13">
        <v>32</v>
      </c>
      <c r="C38" s="13" t="s">
        <v>15</v>
      </c>
      <c r="D38" s="74">
        <f>SUM(D39:D45)</f>
        <v>13419973.450000001</v>
      </c>
      <c r="E38" s="74">
        <f t="shared" ref="E38:H38" si="5">SUM(E39:E45)</f>
        <v>16338187</v>
      </c>
      <c r="F38" s="74">
        <f t="shared" si="5"/>
        <v>9135028</v>
      </c>
      <c r="G38" s="74">
        <f t="shared" si="5"/>
        <v>9365631</v>
      </c>
      <c r="H38" s="74">
        <f t="shared" si="5"/>
        <v>9696241</v>
      </c>
    </row>
    <row r="39" spans="1:9" x14ac:dyDescent="0.3">
      <c r="A39" s="13"/>
      <c r="B39" s="13"/>
      <c r="C39" s="14" t="s">
        <v>44</v>
      </c>
      <c r="D39" s="74">
        <v>7088869.6600000001</v>
      </c>
      <c r="E39" s="74">
        <v>11842524</v>
      </c>
      <c r="F39" s="74">
        <v>8721882</v>
      </c>
      <c r="G39" s="74">
        <v>8945021</v>
      </c>
      <c r="H39" s="74">
        <v>9246504</v>
      </c>
    </row>
    <row r="40" spans="1:9" x14ac:dyDescent="0.3">
      <c r="A40" s="13"/>
      <c r="B40" s="27"/>
      <c r="C40" s="14" t="s">
        <v>55</v>
      </c>
      <c r="D40" s="74">
        <v>941487.28</v>
      </c>
      <c r="E40" s="74">
        <v>723406</v>
      </c>
      <c r="F40" s="74">
        <v>16962</v>
      </c>
      <c r="G40" s="74">
        <v>14562</v>
      </c>
      <c r="H40" s="74">
        <v>14562</v>
      </c>
    </row>
    <row r="41" spans="1:9" x14ac:dyDescent="0.3">
      <c r="A41" s="13"/>
      <c r="B41" s="27"/>
      <c r="C41" s="18" t="s">
        <v>48</v>
      </c>
      <c r="D41" s="74">
        <v>16266.73</v>
      </c>
      <c r="E41" s="74">
        <v>39817</v>
      </c>
      <c r="F41" s="74">
        <v>23000</v>
      </c>
      <c r="G41" s="74">
        <v>34000</v>
      </c>
      <c r="H41" s="74">
        <v>34000</v>
      </c>
    </row>
    <row r="42" spans="1:9" x14ac:dyDescent="0.3">
      <c r="A42" s="13"/>
      <c r="B42" s="27"/>
      <c r="C42" s="18" t="s">
        <v>90</v>
      </c>
      <c r="D42" s="74">
        <v>3875.54</v>
      </c>
      <c r="E42" s="74">
        <v>21236</v>
      </c>
      <c r="F42" s="74">
        <f>29000+7000-5593</f>
        <v>30407</v>
      </c>
      <c r="G42" s="74">
        <v>30873</v>
      </c>
      <c r="H42" s="74">
        <v>25000</v>
      </c>
    </row>
    <row r="43" spans="1:9" x14ac:dyDescent="0.3">
      <c r="A43" s="13"/>
      <c r="B43" s="27"/>
      <c r="C43" s="14" t="s">
        <v>77</v>
      </c>
      <c r="D43" s="74">
        <v>28056.85</v>
      </c>
      <c r="E43" s="74">
        <v>60000</v>
      </c>
      <c r="F43" s="74">
        <v>1602</v>
      </c>
      <c r="G43" s="74">
        <v>0</v>
      </c>
      <c r="H43" s="74">
        <v>0</v>
      </c>
    </row>
    <row r="44" spans="1:9" x14ac:dyDescent="0.3">
      <c r="A44" s="13"/>
      <c r="B44" s="27"/>
      <c r="C44" s="14" t="s">
        <v>78</v>
      </c>
      <c r="D44" s="74">
        <v>6321.86</v>
      </c>
      <c r="E44" s="74">
        <v>61734</v>
      </c>
      <c r="F44" s="74">
        <v>36175</v>
      </c>
      <c r="G44" s="74">
        <v>36175</v>
      </c>
      <c r="H44" s="74">
        <v>36175</v>
      </c>
    </row>
    <row r="45" spans="1:9" x14ac:dyDescent="0.3">
      <c r="A45" s="13"/>
      <c r="B45" s="27"/>
      <c r="C45" s="18" t="s">
        <v>56</v>
      </c>
      <c r="D45" s="74">
        <v>5335095.53</v>
      </c>
      <c r="E45" s="74">
        <v>3589470</v>
      </c>
      <c r="F45" s="74">
        <v>305000</v>
      </c>
      <c r="G45" s="74">
        <v>305000</v>
      </c>
      <c r="H45" s="74">
        <v>340000</v>
      </c>
    </row>
    <row r="46" spans="1:9" x14ac:dyDescent="0.3">
      <c r="A46" s="13"/>
      <c r="B46" s="13">
        <v>34</v>
      </c>
      <c r="C46" s="13" t="s">
        <v>45</v>
      </c>
      <c r="D46" s="74">
        <f>D47</f>
        <v>14229.59</v>
      </c>
      <c r="E46" s="74">
        <f t="shared" ref="E46:H46" si="6">E47</f>
        <v>15530</v>
      </c>
      <c r="F46" s="74">
        <f t="shared" si="6"/>
        <v>10400</v>
      </c>
      <c r="G46" s="74">
        <f t="shared" si="6"/>
        <v>10400</v>
      </c>
      <c r="H46" s="74">
        <f t="shared" si="6"/>
        <v>10400</v>
      </c>
    </row>
    <row r="47" spans="1:9" x14ac:dyDescent="0.3">
      <c r="A47" s="13"/>
      <c r="B47" s="13"/>
      <c r="C47" s="14" t="s">
        <v>44</v>
      </c>
      <c r="D47" s="74">
        <v>14229.59</v>
      </c>
      <c r="E47" s="74">
        <v>15530</v>
      </c>
      <c r="F47" s="74">
        <v>10400</v>
      </c>
      <c r="G47" s="74">
        <v>10400</v>
      </c>
      <c r="H47" s="74">
        <v>10400</v>
      </c>
    </row>
    <row r="48" spans="1:9" x14ac:dyDescent="0.3">
      <c r="A48" s="13"/>
      <c r="B48" s="13">
        <v>38</v>
      </c>
      <c r="C48" s="13" t="s">
        <v>46</v>
      </c>
      <c r="D48" s="74">
        <f>D49</f>
        <v>0</v>
      </c>
      <c r="E48" s="74">
        <f>E49</f>
        <v>19000</v>
      </c>
      <c r="F48" s="74">
        <f t="shared" ref="F48:H48" si="7">F49</f>
        <v>17000</v>
      </c>
      <c r="G48" s="74">
        <f t="shared" si="7"/>
        <v>17000</v>
      </c>
      <c r="H48" s="74">
        <f t="shared" si="7"/>
        <v>17000</v>
      </c>
    </row>
    <row r="49" spans="1:8" x14ac:dyDescent="0.3">
      <c r="A49" s="13"/>
      <c r="B49" s="13"/>
      <c r="C49" s="14" t="s">
        <v>44</v>
      </c>
      <c r="D49" s="74">
        <v>0</v>
      </c>
      <c r="E49" s="74">
        <v>19000</v>
      </c>
      <c r="F49" s="74">
        <v>17000</v>
      </c>
      <c r="G49" s="74">
        <v>17000</v>
      </c>
      <c r="H49" s="74">
        <v>17000</v>
      </c>
    </row>
    <row r="50" spans="1:8" x14ac:dyDescent="0.3">
      <c r="A50" s="13"/>
      <c r="B50" s="13"/>
      <c r="C50" s="14"/>
      <c r="D50" s="74"/>
      <c r="E50" s="74"/>
      <c r="F50" s="74"/>
      <c r="G50" s="74"/>
      <c r="H50" s="74"/>
    </row>
    <row r="51" spans="1:8" x14ac:dyDescent="0.3">
      <c r="A51" s="15">
        <v>4</v>
      </c>
      <c r="B51" s="16"/>
      <c r="C51" s="25" t="s">
        <v>9</v>
      </c>
      <c r="D51" s="76">
        <f>D52+D54</f>
        <v>1155985.0900000001</v>
      </c>
      <c r="E51" s="76">
        <f t="shared" ref="E51:H51" si="8">E52+E54</f>
        <v>2385162</v>
      </c>
      <c r="F51" s="76">
        <f t="shared" si="8"/>
        <v>8138824</v>
      </c>
      <c r="G51" s="76">
        <f t="shared" si="8"/>
        <v>8561141</v>
      </c>
      <c r="H51" s="76">
        <f t="shared" si="8"/>
        <v>9047310</v>
      </c>
    </row>
    <row r="52" spans="1:8" ht="26.4" x14ac:dyDescent="0.3">
      <c r="A52" s="17"/>
      <c r="B52" s="17">
        <v>41</v>
      </c>
      <c r="C52" s="26" t="s">
        <v>10</v>
      </c>
      <c r="D52" s="74">
        <f>D53</f>
        <v>0</v>
      </c>
      <c r="E52" s="74">
        <f t="shared" ref="E52" si="9">E53</f>
        <v>3000</v>
      </c>
      <c r="F52" s="74">
        <f>F53</f>
        <v>6452000</v>
      </c>
      <c r="G52" s="74">
        <f t="shared" ref="G52:H52" si="10">G53</f>
        <v>7013305</v>
      </c>
      <c r="H52" s="74">
        <f t="shared" si="10"/>
        <v>7390165</v>
      </c>
    </row>
    <row r="53" spans="1:8" x14ac:dyDescent="0.3">
      <c r="A53" s="17"/>
      <c r="B53" s="17"/>
      <c r="C53" s="14" t="s">
        <v>44</v>
      </c>
      <c r="D53" s="74">
        <v>0</v>
      </c>
      <c r="E53" s="74">
        <v>3000</v>
      </c>
      <c r="F53" s="74">
        <v>6452000</v>
      </c>
      <c r="G53" s="74">
        <v>7013305</v>
      </c>
      <c r="H53" s="74">
        <v>7390165</v>
      </c>
    </row>
    <row r="54" spans="1:8" x14ac:dyDescent="0.3">
      <c r="A54" s="17"/>
      <c r="B54" s="17">
        <v>42</v>
      </c>
      <c r="C54" s="14" t="s">
        <v>81</v>
      </c>
      <c r="D54" s="74">
        <f>SUM(D55:D58)</f>
        <v>1155985.0900000001</v>
      </c>
      <c r="E54" s="74">
        <f t="shared" ref="E54:H54" si="11">SUM(E55:E58)</f>
        <v>2382162</v>
      </c>
      <c r="F54" s="74">
        <f t="shared" si="11"/>
        <v>1686824</v>
      </c>
      <c r="G54" s="74">
        <f t="shared" si="11"/>
        <v>1547836</v>
      </c>
      <c r="H54" s="74">
        <f t="shared" si="11"/>
        <v>1657145</v>
      </c>
    </row>
    <row r="55" spans="1:8" x14ac:dyDescent="0.3">
      <c r="A55" s="17"/>
      <c r="B55" s="17"/>
      <c r="C55" s="14" t="s">
        <v>44</v>
      </c>
      <c r="D55" s="74">
        <v>660327.16</v>
      </c>
      <c r="E55" s="74">
        <v>2129375</v>
      </c>
      <c r="F55" s="74">
        <v>1681250</v>
      </c>
      <c r="G55" s="74">
        <v>1542262</v>
      </c>
      <c r="H55" s="74">
        <v>1651571</v>
      </c>
    </row>
    <row r="56" spans="1:8" x14ac:dyDescent="0.3">
      <c r="A56" s="17"/>
      <c r="B56" s="17"/>
      <c r="C56" s="14" t="s">
        <v>55</v>
      </c>
      <c r="D56" s="74">
        <v>74348.679999999993</v>
      </c>
      <c r="E56" s="74">
        <v>37500</v>
      </c>
      <c r="F56" s="74">
        <f>F57+F58</f>
        <v>2787</v>
      </c>
      <c r="G56" s="74">
        <f t="shared" ref="G56:H56" si="12">G57+G58</f>
        <v>2787</v>
      </c>
      <c r="H56" s="74">
        <f t="shared" si="12"/>
        <v>2787</v>
      </c>
    </row>
    <row r="57" spans="1:8" x14ac:dyDescent="0.3">
      <c r="A57" s="17"/>
      <c r="B57" s="17"/>
      <c r="C57" s="14" t="s">
        <v>78</v>
      </c>
      <c r="D57" s="74">
        <v>0</v>
      </c>
      <c r="E57" s="74">
        <v>2787</v>
      </c>
      <c r="F57" s="74">
        <v>2787</v>
      </c>
      <c r="G57" s="74">
        <v>2787</v>
      </c>
      <c r="H57" s="74">
        <v>2787</v>
      </c>
    </row>
    <row r="58" spans="1:8" x14ac:dyDescent="0.3">
      <c r="A58" s="17"/>
      <c r="B58" s="17"/>
      <c r="C58" s="18" t="s">
        <v>56</v>
      </c>
      <c r="D58" s="74">
        <v>421309.25</v>
      </c>
      <c r="E58" s="74">
        <v>212500</v>
      </c>
      <c r="F58" s="74">
        <v>0</v>
      </c>
      <c r="G58" s="74">
        <v>0</v>
      </c>
      <c r="H58" s="74">
        <v>0</v>
      </c>
    </row>
    <row r="59" spans="1:8" x14ac:dyDescent="0.3">
      <c r="A59" s="17"/>
      <c r="B59" s="17"/>
      <c r="C59" s="18"/>
      <c r="D59" s="74"/>
      <c r="E59" s="74"/>
      <c r="F59" s="74"/>
      <c r="G59" s="74"/>
      <c r="H59" s="74"/>
    </row>
  </sheetData>
  <mergeCells count="7">
    <mergeCell ref="A26:C26"/>
    <mergeCell ref="A9:C9"/>
    <mergeCell ref="A27:C27"/>
    <mergeCell ref="A2:H2"/>
    <mergeCell ref="A4:H4"/>
    <mergeCell ref="A6:H6"/>
    <mergeCell ref="A8:C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31"/>
  <sheetViews>
    <sheetView topLeftCell="A4" workbookViewId="0">
      <selection activeCell="D6" sqref="D6"/>
    </sheetView>
  </sheetViews>
  <sheetFormatPr defaultRowHeight="14.4" x14ac:dyDescent="0.3"/>
  <cols>
    <col min="1" max="1" width="44.6640625" customWidth="1"/>
    <col min="2" max="6" width="19.44140625" customWidth="1"/>
    <col min="7" max="8" width="25.33203125" customWidth="1"/>
  </cols>
  <sheetData>
    <row r="1" spans="1:8" ht="17.399999999999999" x14ac:dyDescent="0.3">
      <c r="A1" s="24"/>
      <c r="B1" s="24"/>
      <c r="C1" s="24"/>
      <c r="D1" s="24"/>
      <c r="E1" s="24"/>
      <c r="F1" s="24"/>
      <c r="G1" s="24"/>
      <c r="H1" s="24"/>
    </row>
    <row r="2" spans="1:8" ht="15.75" customHeight="1" x14ac:dyDescent="0.3">
      <c r="A2" s="108" t="s">
        <v>35</v>
      </c>
      <c r="B2" s="108"/>
      <c r="C2" s="108"/>
      <c r="D2" s="108"/>
      <c r="E2" s="108"/>
      <c r="F2" s="108"/>
      <c r="G2" s="41"/>
      <c r="H2" s="41"/>
    </row>
    <row r="3" spans="1:8" ht="17.399999999999999" x14ac:dyDescent="0.3">
      <c r="A3" s="24"/>
      <c r="B3" s="24"/>
      <c r="C3" s="24"/>
      <c r="D3" s="24"/>
      <c r="E3" s="24"/>
      <c r="F3" s="24"/>
      <c r="G3" s="6"/>
      <c r="H3" s="6"/>
    </row>
    <row r="4" spans="1:8" ht="25.5" customHeight="1" x14ac:dyDescent="0.3">
      <c r="A4" s="49" t="s">
        <v>11</v>
      </c>
      <c r="B4" s="47" t="s">
        <v>85</v>
      </c>
      <c r="C4" s="47" t="s">
        <v>86</v>
      </c>
      <c r="D4" s="48" t="s">
        <v>87</v>
      </c>
      <c r="E4" s="48" t="s">
        <v>84</v>
      </c>
      <c r="F4" s="48" t="s">
        <v>88</v>
      </c>
    </row>
    <row r="5" spans="1:8" s="52" customFormat="1" ht="10.199999999999999" x14ac:dyDescent="0.2">
      <c r="A5" s="56">
        <v>1</v>
      </c>
      <c r="B5" s="54">
        <v>2</v>
      </c>
      <c r="C5" s="54">
        <v>3</v>
      </c>
      <c r="D5" s="55">
        <v>4</v>
      </c>
      <c r="E5" s="55">
        <v>5</v>
      </c>
      <c r="F5" s="55">
        <v>6</v>
      </c>
    </row>
    <row r="6" spans="1:8" x14ac:dyDescent="0.3">
      <c r="A6" s="12" t="s">
        <v>36</v>
      </c>
      <c r="B6" s="72">
        <f>B7+B10+B12</f>
        <v>40118281.609999999</v>
      </c>
      <c r="C6" s="72">
        <f t="shared" ref="C6:F6" si="0">C7+C10+C12</f>
        <v>52866759</v>
      </c>
      <c r="D6" s="72">
        <f t="shared" si="0"/>
        <v>50551822</v>
      </c>
      <c r="E6" s="72">
        <f t="shared" si="0"/>
        <v>51189101</v>
      </c>
      <c r="F6" s="72">
        <f t="shared" si="0"/>
        <v>51900885</v>
      </c>
      <c r="H6" s="102"/>
    </row>
    <row r="7" spans="1:8" x14ac:dyDescent="0.3">
      <c r="A7" s="12" t="s">
        <v>19</v>
      </c>
      <c r="B7" s="72">
        <f>B8+B9</f>
        <v>27671793.309999999</v>
      </c>
      <c r="C7" s="72">
        <f>C8+C9</f>
        <v>38297657</v>
      </c>
      <c r="D7" s="75">
        <f>D8+D9</f>
        <v>40514384</v>
      </c>
      <c r="E7" s="75">
        <f t="shared" ref="E7:F7" si="1">E8+E9</f>
        <v>40936740</v>
      </c>
      <c r="F7" s="75">
        <f t="shared" si="1"/>
        <v>41817447</v>
      </c>
      <c r="H7" s="102"/>
    </row>
    <row r="8" spans="1:8" x14ac:dyDescent="0.3">
      <c r="A8" s="36" t="s">
        <v>20</v>
      </c>
      <c r="B8" s="74">
        <v>25441927.899999999</v>
      </c>
      <c r="C8" s="71">
        <v>36505084</v>
      </c>
      <c r="D8" s="10">
        <v>40232890</v>
      </c>
      <c r="E8" s="10">
        <v>40788616</v>
      </c>
      <c r="F8" s="10">
        <v>41669323</v>
      </c>
    </row>
    <row r="9" spans="1:8" x14ac:dyDescent="0.3">
      <c r="A9" s="37" t="s">
        <v>21</v>
      </c>
      <c r="B9" s="74">
        <v>2229865.41</v>
      </c>
      <c r="C9" s="71">
        <v>1792573</v>
      </c>
      <c r="D9" s="10">
        <v>281494</v>
      </c>
      <c r="E9" s="10">
        <v>148124</v>
      </c>
      <c r="F9" s="10">
        <v>148124</v>
      </c>
    </row>
    <row r="10" spans="1:8" x14ac:dyDescent="0.3">
      <c r="A10" s="12" t="s">
        <v>22</v>
      </c>
      <c r="B10" s="72">
        <f>B11</f>
        <v>14651.8</v>
      </c>
      <c r="C10" s="72">
        <f>C11</f>
        <v>39817</v>
      </c>
      <c r="D10" s="75">
        <f>D11</f>
        <v>23000</v>
      </c>
      <c r="E10" s="75">
        <f t="shared" ref="E10:F10" si="2">E11</f>
        <v>34000</v>
      </c>
      <c r="F10" s="75">
        <f t="shared" si="2"/>
        <v>34000</v>
      </c>
    </row>
    <row r="11" spans="1:8" x14ac:dyDescent="0.3">
      <c r="A11" s="38" t="s">
        <v>23</v>
      </c>
      <c r="B11" s="73">
        <v>14651.8</v>
      </c>
      <c r="C11" s="73">
        <v>39817</v>
      </c>
      <c r="D11" s="10">
        <v>23000</v>
      </c>
      <c r="E11" s="10">
        <v>34000</v>
      </c>
      <c r="F11" s="10">
        <v>34000</v>
      </c>
    </row>
    <row r="12" spans="1:8" x14ac:dyDescent="0.3">
      <c r="A12" s="12" t="s">
        <v>74</v>
      </c>
      <c r="B12" s="72">
        <f>B13+B14+B15</f>
        <v>12431836.5</v>
      </c>
      <c r="C12" s="72">
        <f>C13+C14+C15</f>
        <v>14529285</v>
      </c>
      <c r="D12" s="75">
        <f>D13+D14+D15</f>
        <v>10014438</v>
      </c>
      <c r="E12" s="75">
        <f t="shared" ref="E12:F12" si="3">E13+E14+E15</f>
        <v>10218361</v>
      </c>
      <c r="F12" s="75">
        <f t="shared" si="3"/>
        <v>10049438</v>
      </c>
    </row>
    <row r="13" spans="1:8" x14ac:dyDescent="0.3">
      <c r="A13" s="17" t="s">
        <v>93</v>
      </c>
      <c r="B13" s="73">
        <v>3875.54</v>
      </c>
      <c r="C13" s="73">
        <v>21236</v>
      </c>
      <c r="D13" s="10">
        <f>25000</f>
        <v>25000</v>
      </c>
      <c r="E13" s="10">
        <f>25000+168297+35626</f>
        <v>228923</v>
      </c>
      <c r="F13" s="10">
        <v>25000</v>
      </c>
    </row>
    <row r="14" spans="1:8" x14ac:dyDescent="0.3">
      <c r="A14" s="17" t="s">
        <v>75</v>
      </c>
      <c r="B14" s="73">
        <v>101618.74</v>
      </c>
      <c r="C14" s="73">
        <v>264074</v>
      </c>
      <c r="D14" s="10">
        <v>0</v>
      </c>
      <c r="E14" s="10">
        <v>0</v>
      </c>
      <c r="F14" s="10">
        <v>0</v>
      </c>
    </row>
    <row r="15" spans="1:8" x14ac:dyDescent="0.3">
      <c r="A15" s="17" t="s">
        <v>76</v>
      </c>
      <c r="B15" s="73">
        <f>B16+B17</f>
        <v>12326342.220000001</v>
      </c>
      <c r="C15" s="73">
        <f t="shared" ref="C15:F15" si="4">C16+C17</f>
        <v>14243975</v>
      </c>
      <c r="D15" s="73">
        <f t="shared" si="4"/>
        <v>9989438</v>
      </c>
      <c r="E15" s="73">
        <f t="shared" si="4"/>
        <v>9989438</v>
      </c>
      <c r="F15" s="73">
        <f t="shared" si="4"/>
        <v>10024438</v>
      </c>
    </row>
    <row r="16" spans="1:8" x14ac:dyDescent="0.3">
      <c r="A16" s="17" t="s">
        <v>82</v>
      </c>
      <c r="B16" s="73">
        <v>182038.32</v>
      </c>
      <c r="C16" s="73">
        <v>562350</v>
      </c>
      <c r="D16" s="10">
        <v>352488</v>
      </c>
      <c r="E16" s="10">
        <v>352488</v>
      </c>
      <c r="F16" s="10">
        <v>352488</v>
      </c>
    </row>
    <row r="17" spans="1:8" x14ac:dyDescent="0.3">
      <c r="A17" s="53" t="s">
        <v>83</v>
      </c>
      <c r="B17" s="79">
        <v>12144303.9</v>
      </c>
      <c r="C17" s="79">
        <v>13681625</v>
      </c>
      <c r="D17" s="71">
        <v>9636950</v>
      </c>
      <c r="E17" s="71">
        <v>9636950</v>
      </c>
      <c r="F17" s="71">
        <v>9671950</v>
      </c>
    </row>
    <row r="18" spans="1:8" x14ac:dyDescent="0.3">
      <c r="A18" s="53"/>
      <c r="B18" s="79"/>
      <c r="C18" s="79"/>
      <c r="D18" s="71"/>
      <c r="E18" s="71"/>
      <c r="F18" s="71"/>
    </row>
    <row r="19" spans="1:8" x14ac:dyDescent="0.3">
      <c r="A19" s="12" t="s">
        <v>37</v>
      </c>
      <c r="B19" s="72">
        <f>B20+B23+B25</f>
        <v>40119988.349999994</v>
      </c>
      <c r="C19" s="72">
        <f t="shared" ref="C19:F19" si="5">C20+C23+C25</f>
        <v>52866759</v>
      </c>
      <c r="D19" s="72">
        <f t="shared" si="5"/>
        <v>50551924</v>
      </c>
      <c r="E19" s="72">
        <f t="shared" si="5"/>
        <v>51189101</v>
      </c>
      <c r="F19" s="72">
        <f t="shared" si="5"/>
        <v>51900885</v>
      </c>
    </row>
    <row r="20" spans="1:8" x14ac:dyDescent="0.3">
      <c r="A20" s="12" t="s">
        <v>19</v>
      </c>
      <c r="B20" s="72">
        <f>B21+B22</f>
        <v>27671793.309999999</v>
      </c>
      <c r="C20" s="72">
        <f t="shared" ref="C20:F20" si="6">C21+C22</f>
        <v>38297657</v>
      </c>
      <c r="D20" s="72">
        <f t="shared" si="6"/>
        <v>40310461</v>
      </c>
      <c r="E20" s="72">
        <f t="shared" si="6"/>
        <v>40936740</v>
      </c>
      <c r="F20" s="72">
        <f t="shared" si="6"/>
        <v>41817447</v>
      </c>
    </row>
    <row r="21" spans="1:8" x14ac:dyDescent="0.3">
      <c r="A21" s="36" t="s">
        <v>20</v>
      </c>
      <c r="B21" s="74">
        <v>25441927.899999999</v>
      </c>
      <c r="C21" s="71">
        <v>36505084</v>
      </c>
      <c r="D21" s="10">
        <v>40028967</v>
      </c>
      <c r="E21" s="10">
        <v>40788616</v>
      </c>
      <c r="F21" s="10">
        <v>41669323</v>
      </c>
      <c r="H21" s="102">
        <f>50551924-D23-D25</f>
        <v>40310461</v>
      </c>
    </row>
    <row r="22" spans="1:8" x14ac:dyDescent="0.3">
      <c r="A22" s="37" t="s">
        <v>21</v>
      </c>
      <c r="B22" s="74">
        <v>2229865.41</v>
      </c>
      <c r="C22" s="71">
        <v>1792573</v>
      </c>
      <c r="D22" s="10">
        <v>281494</v>
      </c>
      <c r="E22" s="10">
        <v>148124</v>
      </c>
      <c r="F22" s="10">
        <v>148124</v>
      </c>
      <c r="H22" s="102">
        <f>H21-D22</f>
        <v>40028967</v>
      </c>
    </row>
    <row r="23" spans="1:8" x14ac:dyDescent="0.3">
      <c r="A23" s="12" t="s">
        <v>22</v>
      </c>
      <c r="B23" s="72">
        <f>B24</f>
        <v>16358.54</v>
      </c>
      <c r="C23" s="72">
        <f t="shared" ref="C23:F23" si="7">C24</f>
        <v>39817</v>
      </c>
      <c r="D23" s="72">
        <f t="shared" si="7"/>
        <v>23000</v>
      </c>
      <c r="E23" s="72">
        <f t="shared" si="7"/>
        <v>34000</v>
      </c>
      <c r="F23" s="72">
        <f t="shared" si="7"/>
        <v>34000</v>
      </c>
    </row>
    <row r="24" spans="1:8" x14ac:dyDescent="0.3">
      <c r="A24" s="38" t="s">
        <v>23</v>
      </c>
      <c r="B24" s="73">
        <v>16358.54</v>
      </c>
      <c r="C24" s="73">
        <v>39817</v>
      </c>
      <c r="D24" s="10">
        <v>23000</v>
      </c>
      <c r="E24" s="10">
        <v>34000</v>
      </c>
      <c r="F24" s="10">
        <v>34000</v>
      </c>
    </row>
    <row r="25" spans="1:8" x14ac:dyDescent="0.3">
      <c r="A25" s="12" t="s">
        <v>74</v>
      </c>
      <c r="B25" s="72">
        <f>B27+B28+B29</f>
        <v>12431836.5</v>
      </c>
      <c r="C25" s="72">
        <f>C27+C28+C29</f>
        <v>14529285</v>
      </c>
      <c r="D25" s="72">
        <f>D26+D27+D28+D29</f>
        <v>10218463</v>
      </c>
      <c r="E25" s="72">
        <f>E27+E28+E29</f>
        <v>10218361</v>
      </c>
      <c r="F25" s="72">
        <f>F27+F28+F29</f>
        <v>10049438</v>
      </c>
    </row>
    <row r="26" spans="1:8" x14ac:dyDescent="0.3">
      <c r="A26" s="17" t="s">
        <v>94</v>
      </c>
      <c r="B26" s="72"/>
      <c r="C26" s="72"/>
      <c r="D26" s="73">
        <v>102</v>
      </c>
      <c r="E26" s="72"/>
      <c r="F26" s="72"/>
    </row>
    <row r="27" spans="1:8" x14ac:dyDescent="0.3">
      <c r="A27" s="17" t="s">
        <v>91</v>
      </c>
      <c r="B27" s="73">
        <v>3875.54</v>
      </c>
      <c r="C27" s="73">
        <v>21236</v>
      </c>
      <c r="D27" s="10">
        <v>228923</v>
      </c>
      <c r="E27" s="10">
        <v>228923</v>
      </c>
      <c r="F27" s="10">
        <v>25000</v>
      </c>
    </row>
    <row r="28" spans="1:8" x14ac:dyDescent="0.3">
      <c r="A28" s="17" t="s">
        <v>75</v>
      </c>
      <c r="B28" s="73">
        <v>101618.74</v>
      </c>
      <c r="C28" s="73">
        <v>264074</v>
      </c>
      <c r="D28" s="10"/>
      <c r="E28" s="10">
        <v>0</v>
      </c>
      <c r="F28" s="10">
        <v>0</v>
      </c>
    </row>
    <row r="29" spans="1:8" x14ac:dyDescent="0.3">
      <c r="A29" s="17" t="s">
        <v>76</v>
      </c>
      <c r="B29" s="73">
        <f>B30+B31</f>
        <v>12326342.220000001</v>
      </c>
      <c r="C29" s="73">
        <f t="shared" ref="C29" si="8">C30+C31</f>
        <v>14243975</v>
      </c>
      <c r="D29" s="73">
        <f t="shared" ref="D29" si="9">D30+D31</f>
        <v>9989438</v>
      </c>
      <c r="E29" s="73">
        <f t="shared" ref="E29" si="10">E30+E31</f>
        <v>9989438</v>
      </c>
      <c r="F29" s="73">
        <f t="shared" ref="F29" si="11">F30+F31</f>
        <v>10024438</v>
      </c>
    </row>
    <row r="30" spans="1:8" x14ac:dyDescent="0.3">
      <c r="A30" s="17" t="s">
        <v>82</v>
      </c>
      <c r="B30" s="73">
        <v>182038.32</v>
      </c>
      <c r="C30" s="73">
        <v>562350</v>
      </c>
      <c r="D30" s="10">
        <v>352488</v>
      </c>
      <c r="E30" s="10">
        <v>352488</v>
      </c>
      <c r="F30" s="10">
        <v>352488</v>
      </c>
    </row>
    <row r="31" spans="1:8" x14ac:dyDescent="0.3">
      <c r="A31" s="53" t="s">
        <v>83</v>
      </c>
      <c r="B31" s="79">
        <v>12144303.9</v>
      </c>
      <c r="C31" s="79">
        <v>13681625</v>
      </c>
      <c r="D31" s="71">
        <v>9636950</v>
      </c>
      <c r="E31" s="71">
        <v>9636950</v>
      </c>
      <c r="F31" s="71">
        <v>9671950</v>
      </c>
    </row>
  </sheetData>
  <mergeCells count="1">
    <mergeCell ref="A2:F2"/>
  </mergeCells>
  <pageMargins left="0.7" right="0.7" top="0.75" bottom="0.75" header="0.3" footer="0.3"/>
  <pageSetup paperSize="9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14"/>
  <sheetViews>
    <sheetView workbookViewId="0">
      <selection activeCell="D14" sqref="D14"/>
    </sheetView>
  </sheetViews>
  <sheetFormatPr defaultRowHeight="14.4" x14ac:dyDescent="0.3"/>
  <cols>
    <col min="1" max="1" width="44.6640625" customWidth="1"/>
    <col min="2" max="6" width="19.44140625" customWidth="1"/>
    <col min="7" max="8" width="25.33203125" customWidth="1"/>
  </cols>
  <sheetData>
    <row r="1" spans="1:8" ht="17.399999999999999" x14ac:dyDescent="0.3">
      <c r="A1" s="24"/>
      <c r="B1" s="24"/>
      <c r="C1" s="24"/>
      <c r="D1" s="24"/>
      <c r="E1" s="24"/>
      <c r="F1" s="24"/>
      <c r="G1" s="24"/>
      <c r="H1" s="24"/>
    </row>
    <row r="2" spans="1:8" ht="15.75" customHeight="1" x14ac:dyDescent="0.3">
      <c r="A2" s="108" t="s">
        <v>38</v>
      </c>
      <c r="B2" s="108"/>
      <c r="C2" s="108"/>
      <c r="D2" s="108"/>
      <c r="E2" s="108"/>
      <c r="F2" s="108"/>
      <c r="G2" s="41"/>
      <c r="H2" s="41"/>
    </row>
    <row r="3" spans="1:8" ht="17.399999999999999" x14ac:dyDescent="0.3">
      <c r="A3" s="24"/>
      <c r="B3" s="24"/>
      <c r="C3" s="24"/>
      <c r="D3" s="24"/>
      <c r="E3" s="24"/>
      <c r="F3" s="24"/>
      <c r="G3" s="6"/>
      <c r="H3" s="6"/>
    </row>
    <row r="4" spans="1:8" ht="25.5" customHeight="1" x14ac:dyDescent="0.3">
      <c r="A4" s="49" t="s">
        <v>11</v>
      </c>
      <c r="B4" s="47" t="s">
        <v>85</v>
      </c>
      <c r="C4" s="47" t="s">
        <v>86</v>
      </c>
      <c r="D4" s="48" t="s">
        <v>87</v>
      </c>
      <c r="E4" s="48" t="s">
        <v>84</v>
      </c>
      <c r="F4" s="48" t="s">
        <v>88</v>
      </c>
    </row>
    <row r="5" spans="1:8" s="52" customFormat="1" ht="10.199999999999999" x14ac:dyDescent="0.2">
      <c r="A5" s="56">
        <v>1</v>
      </c>
      <c r="B5" s="54">
        <v>2</v>
      </c>
      <c r="C5" s="54">
        <v>3</v>
      </c>
      <c r="D5" s="55">
        <v>4</v>
      </c>
      <c r="E5" s="55">
        <v>5</v>
      </c>
      <c r="F5" s="55">
        <v>6</v>
      </c>
    </row>
    <row r="6" spans="1:8" x14ac:dyDescent="0.3">
      <c r="A6" s="12" t="s">
        <v>70</v>
      </c>
      <c r="B6" s="72">
        <f>B7</f>
        <v>40119988.350000001</v>
      </c>
      <c r="C6" s="72">
        <f t="shared" ref="C6:F7" si="0">C7</f>
        <v>53048833</v>
      </c>
      <c r="D6" s="72">
        <f t="shared" si="0"/>
        <v>50551924</v>
      </c>
      <c r="E6" s="72">
        <f t="shared" si="0"/>
        <v>51189201</v>
      </c>
      <c r="F6" s="72">
        <f t="shared" si="0"/>
        <v>51900885</v>
      </c>
    </row>
    <row r="7" spans="1:8" x14ac:dyDescent="0.3">
      <c r="A7" s="12" t="s">
        <v>12</v>
      </c>
      <c r="B7" s="72">
        <f>B8</f>
        <v>40119988.350000001</v>
      </c>
      <c r="C7" s="72">
        <f t="shared" si="0"/>
        <v>53048833</v>
      </c>
      <c r="D7" s="72">
        <f t="shared" si="0"/>
        <v>50551924</v>
      </c>
      <c r="E7" s="72">
        <f t="shared" si="0"/>
        <v>51189201</v>
      </c>
      <c r="F7" s="72">
        <f t="shared" si="0"/>
        <v>51900885</v>
      </c>
    </row>
    <row r="8" spans="1:8" x14ac:dyDescent="0.3">
      <c r="A8" s="38" t="s">
        <v>71</v>
      </c>
      <c r="B8" s="73">
        <f>B9+B10</f>
        <v>40119988.350000001</v>
      </c>
      <c r="C8" s="73">
        <f t="shared" ref="C8:F8" si="1">C9+C10</f>
        <v>53048833</v>
      </c>
      <c r="D8" s="73">
        <f t="shared" si="1"/>
        <v>50551924</v>
      </c>
      <c r="E8" s="73">
        <f t="shared" si="1"/>
        <v>51189201</v>
      </c>
      <c r="F8" s="73">
        <f t="shared" si="1"/>
        <v>51900885</v>
      </c>
    </row>
    <row r="9" spans="1:8" x14ac:dyDescent="0.3">
      <c r="A9" s="17" t="s">
        <v>72</v>
      </c>
      <c r="B9" s="73">
        <v>39860594.789999999</v>
      </c>
      <c r="C9" s="73">
        <v>52267739</v>
      </c>
      <c r="D9" s="10">
        <v>50051312</v>
      </c>
      <c r="E9" s="10">
        <v>50688589</v>
      </c>
      <c r="F9" s="10">
        <v>51400273</v>
      </c>
    </row>
    <row r="10" spans="1:8" x14ac:dyDescent="0.3">
      <c r="A10" s="17" t="s">
        <v>73</v>
      </c>
      <c r="B10" s="73">
        <v>259393.56</v>
      </c>
      <c r="C10" s="73">
        <v>781094</v>
      </c>
      <c r="D10" s="10">
        <v>500612</v>
      </c>
      <c r="E10" s="10">
        <v>500612</v>
      </c>
      <c r="F10" s="10">
        <v>500612</v>
      </c>
    </row>
    <row r="14" spans="1:8" x14ac:dyDescent="0.3">
      <c r="D14" s="102"/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94"/>
  <sheetViews>
    <sheetView tabSelected="1" topLeftCell="A40" workbookViewId="0">
      <selection activeCell="E6" sqref="E6"/>
    </sheetView>
  </sheetViews>
  <sheetFormatPr defaultRowHeight="14.4" x14ac:dyDescent="0.3"/>
  <cols>
    <col min="1" max="2" width="36.6640625" customWidth="1"/>
    <col min="3" max="7" width="19.44140625" customWidth="1"/>
    <col min="8" max="9" width="24.33203125" customWidth="1"/>
  </cols>
  <sheetData>
    <row r="1" spans="1:9" ht="17.399999999999999" x14ac:dyDescent="0.3">
      <c r="A1" s="24"/>
      <c r="B1" s="24"/>
      <c r="C1" s="24"/>
      <c r="D1" s="24"/>
      <c r="E1" s="5"/>
      <c r="F1" s="5"/>
      <c r="G1" s="5"/>
      <c r="H1" s="6"/>
      <c r="I1" s="6"/>
    </row>
    <row r="2" spans="1:9" ht="18" customHeight="1" x14ac:dyDescent="0.3">
      <c r="A2" s="108" t="s">
        <v>13</v>
      </c>
      <c r="B2" s="108"/>
      <c r="C2" s="108"/>
      <c r="D2" s="108"/>
      <c r="E2" s="108"/>
      <c r="F2" s="108"/>
      <c r="G2" s="108"/>
      <c r="H2" s="39"/>
      <c r="I2" s="39"/>
    </row>
    <row r="3" spans="1:9" ht="17.399999999999999" x14ac:dyDescent="0.3">
      <c r="A3" s="24"/>
      <c r="B3" s="24"/>
      <c r="C3" s="24"/>
      <c r="D3" s="24"/>
      <c r="E3" s="5"/>
      <c r="F3" s="5"/>
      <c r="G3" s="5"/>
      <c r="H3" s="6"/>
      <c r="I3" s="6"/>
    </row>
    <row r="4" spans="1:9" ht="26.4" x14ac:dyDescent="0.3">
      <c r="A4" s="121" t="s">
        <v>11</v>
      </c>
      <c r="B4" s="122"/>
      <c r="C4" s="47" t="s">
        <v>85</v>
      </c>
      <c r="D4" s="47" t="s">
        <v>86</v>
      </c>
      <c r="E4" s="48" t="s">
        <v>87</v>
      </c>
      <c r="F4" s="48" t="s">
        <v>84</v>
      </c>
      <c r="G4" s="48" t="s">
        <v>88</v>
      </c>
    </row>
    <row r="5" spans="1:9" ht="25.5" customHeight="1" x14ac:dyDescent="0.3">
      <c r="A5" s="57">
        <v>-60</v>
      </c>
      <c r="B5" s="43" t="s">
        <v>39</v>
      </c>
      <c r="C5" s="67"/>
      <c r="D5" s="67"/>
      <c r="E5" s="66"/>
      <c r="F5" s="66"/>
      <c r="G5" s="66"/>
      <c r="H5" s="60"/>
    </row>
    <row r="6" spans="1:9" ht="25.5" customHeight="1" x14ac:dyDescent="0.3">
      <c r="A6" s="57">
        <v>-6030</v>
      </c>
      <c r="B6" s="43" t="s">
        <v>40</v>
      </c>
      <c r="C6" s="92">
        <f>C7+C58+C81</f>
        <v>25572632.689999998</v>
      </c>
      <c r="D6" s="92">
        <f>D7+D58+D81</f>
        <v>53048833</v>
      </c>
      <c r="E6" s="92">
        <f t="shared" ref="E6:G6" si="0">E7+E58+E81</f>
        <v>50551924</v>
      </c>
      <c r="F6" s="92">
        <f t="shared" si="0"/>
        <v>51189101</v>
      </c>
      <c r="G6" s="92">
        <f t="shared" si="0"/>
        <v>51900885</v>
      </c>
      <c r="H6" s="60"/>
      <c r="I6" s="68"/>
    </row>
    <row r="7" spans="1:9" ht="25.5" customHeight="1" x14ac:dyDescent="0.3">
      <c r="A7" s="57">
        <v>-3001</v>
      </c>
      <c r="B7" s="43" t="s">
        <v>41</v>
      </c>
      <c r="C7" s="92">
        <f>C8+C24+C31+C35+C42</f>
        <v>25572632.689999998</v>
      </c>
      <c r="D7" s="92">
        <f>D8+D24+D31+D35+D42</f>
        <v>37095819</v>
      </c>
      <c r="E7" s="92">
        <f t="shared" ref="E7:G7" si="1">E8+E24+E31+E35+E42</f>
        <v>39664362</v>
      </c>
      <c r="F7" s="92">
        <f t="shared" si="1"/>
        <v>40301539</v>
      </c>
      <c r="G7" s="92">
        <f t="shared" si="1"/>
        <v>40978323</v>
      </c>
      <c r="H7" s="60"/>
    </row>
    <row r="8" spans="1:9" ht="25.5" customHeight="1" x14ac:dyDescent="0.3">
      <c r="A8" s="59" t="s">
        <v>42</v>
      </c>
      <c r="B8" s="58" t="s">
        <v>43</v>
      </c>
      <c r="C8" s="92">
        <f>C9+C17+C20</f>
        <v>21234642.829999998</v>
      </c>
      <c r="D8" s="92">
        <f t="shared" ref="D8:G8" si="2">D9+D17+D20</f>
        <v>27894918</v>
      </c>
      <c r="E8" s="92">
        <f t="shared" si="2"/>
        <v>27996000</v>
      </c>
      <c r="F8" s="92">
        <f t="shared" si="2"/>
        <v>28672423</v>
      </c>
      <c r="G8" s="92">
        <f t="shared" si="2"/>
        <v>28631555</v>
      </c>
      <c r="H8" s="60"/>
    </row>
    <row r="9" spans="1:9" ht="25.5" customHeight="1" x14ac:dyDescent="0.3">
      <c r="A9" s="4">
        <v>11</v>
      </c>
      <c r="B9" s="43" t="s">
        <v>44</v>
      </c>
      <c r="C9" s="92">
        <f>C10+C15</f>
        <v>21214408.75</v>
      </c>
      <c r="D9" s="92">
        <f t="shared" ref="D9:G9" si="3">D10+D15</f>
        <v>27833865</v>
      </c>
      <c r="E9" s="92">
        <f t="shared" si="3"/>
        <v>27948000</v>
      </c>
      <c r="F9" s="92">
        <f t="shared" si="3"/>
        <v>28409500</v>
      </c>
      <c r="G9" s="92">
        <f t="shared" si="3"/>
        <v>28572555</v>
      </c>
      <c r="H9" s="69"/>
      <c r="I9" s="68"/>
    </row>
    <row r="10" spans="1:9" ht="25.5" customHeight="1" x14ac:dyDescent="0.3">
      <c r="A10" s="59">
        <v>3</v>
      </c>
      <c r="B10" s="35" t="s">
        <v>7</v>
      </c>
      <c r="C10" s="100">
        <f>C11+C12+C13+C14</f>
        <v>21182960.66</v>
      </c>
      <c r="D10" s="100">
        <f t="shared" ref="D10:G10" si="4">D11+D12+D13+D14</f>
        <v>27323865</v>
      </c>
      <c r="E10" s="10">
        <f t="shared" si="4"/>
        <v>27793000</v>
      </c>
      <c r="F10" s="10">
        <f t="shared" si="4"/>
        <v>27904500</v>
      </c>
      <c r="G10" s="11">
        <f t="shared" si="4"/>
        <v>28022555</v>
      </c>
      <c r="H10" s="69"/>
    </row>
    <row r="11" spans="1:9" ht="25.5" customHeight="1" x14ac:dyDescent="0.3">
      <c r="A11" s="59">
        <v>31</v>
      </c>
      <c r="B11" s="35" t="s">
        <v>8</v>
      </c>
      <c r="C11" s="100">
        <v>17683794.59</v>
      </c>
      <c r="D11" s="100">
        <v>22495250</v>
      </c>
      <c r="E11" s="10">
        <v>22422500</v>
      </c>
      <c r="F11" s="10">
        <v>22539000</v>
      </c>
      <c r="G11" s="11">
        <v>22632055</v>
      </c>
      <c r="H11" s="69"/>
    </row>
    <row r="12" spans="1:9" ht="25.5" customHeight="1" x14ac:dyDescent="0.3">
      <c r="A12" s="59">
        <v>32</v>
      </c>
      <c r="B12" s="35" t="s">
        <v>15</v>
      </c>
      <c r="C12" s="100">
        <v>3484936.48</v>
      </c>
      <c r="D12" s="100">
        <v>4794085</v>
      </c>
      <c r="E12" s="10">
        <v>5343100</v>
      </c>
      <c r="F12" s="10">
        <v>5338100</v>
      </c>
      <c r="G12" s="11">
        <v>5363100</v>
      </c>
      <c r="H12" s="60"/>
    </row>
    <row r="13" spans="1:9" ht="25.5" customHeight="1" x14ac:dyDescent="0.3">
      <c r="A13" s="59">
        <v>34</v>
      </c>
      <c r="B13" s="35" t="s">
        <v>45</v>
      </c>
      <c r="C13" s="100">
        <v>14229.59</v>
      </c>
      <c r="D13" s="100">
        <v>15530</v>
      </c>
      <c r="E13" s="10">
        <v>10400</v>
      </c>
      <c r="F13" s="10">
        <v>10400</v>
      </c>
      <c r="G13" s="10">
        <v>10400</v>
      </c>
      <c r="H13" s="60"/>
    </row>
    <row r="14" spans="1:9" ht="25.5" customHeight="1" x14ac:dyDescent="0.3">
      <c r="A14" s="59">
        <v>38</v>
      </c>
      <c r="B14" s="35" t="s">
        <v>46</v>
      </c>
      <c r="C14" s="100">
        <v>0</v>
      </c>
      <c r="D14" s="100">
        <v>19000</v>
      </c>
      <c r="E14" s="10">
        <v>17000</v>
      </c>
      <c r="F14" s="10">
        <v>17000</v>
      </c>
      <c r="G14" s="10">
        <v>17000</v>
      </c>
      <c r="H14" s="60"/>
    </row>
    <row r="15" spans="1:9" ht="25.5" customHeight="1" x14ac:dyDescent="0.3">
      <c r="A15" s="59">
        <v>4</v>
      </c>
      <c r="B15" s="35" t="s">
        <v>9</v>
      </c>
      <c r="C15" s="100">
        <f>C16</f>
        <v>31448.09</v>
      </c>
      <c r="D15" s="100">
        <f t="shared" ref="D15:G15" si="5">D16</f>
        <v>510000</v>
      </c>
      <c r="E15" s="93">
        <f t="shared" si="5"/>
        <v>155000</v>
      </c>
      <c r="F15" s="93">
        <f t="shared" si="5"/>
        <v>505000</v>
      </c>
      <c r="G15" s="93">
        <f t="shared" si="5"/>
        <v>550000</v>
      </c>
      <c r="H15" s="60"/>
    </row>
    <row r="16" spans="1:9" ht="26.4" x14ac:dyDescent="0.3">
      <c r="A16" s="59">
        <v>42</v>
      </c>
      <c r="B16" s="35" t="s">
        <v>47</v>
      </c>
      <c r="C16" s="101">
        <v>31448.09</v>
      </c>
      <c r="D16" s="101">
        <v>510000</v>
      </c>
      <c r="E16" s="91">
        <v>155000</v>
      </c>
      <c r="F16" s="91">
        <v>505000</v>
      </c>
      <c r="G16" s="91">
        <v>550000</v>
      </c>
      <c r="H16" s="60"/>
    </row>
    <row r="17" spans="1:8" x14ac:dyDescent="0.3">
      <c r="A17" s="4">
        <v>31</v>
      </c>
      <c r="B17" s="43" t="s">
        <v>48</v>
      </c>
      <c r="C17" s="90">
        <f>C18</f>
        <v>16358.54</v>
      </c>
      <c r="D17" s="90">
        <f>D18</f>
        <v>39817</v>
      </c>
      <c r="E17" s="90">
        <f t="shared" ref="E17:G17" si="6">E18</f>
        <v>23000</v>
      </c>
      <c r="F17" s="90">
        <f t="shared" si="6"/>
        <v>34000</v>
      </c>
      <c r="G17" s="90">
        <f t="shared" si="6"/>
        <v>34000</v>
      </c>
      <c r="H17" s="60"/>
    </row>
    <row r="18" spans="1:8" x14ac:dyDescent="0.3">
      <c r="A18" s="59">
        <v>3</v>
      </c>
      <c r="B18" s="35" t="s">
        <v>7</v>
      </c>
      <c r="C18" s="91">
        <f>C19</f>
        <v>16358.54</v>
      </c>
      <c r="D18" s="91">
        <f t="shared" ref="D18:G18" si="7">D19</f>
        <v>39817</v>
      </c>
      <c r="E18" s="91">
        <f>E19</f>
        <v>23000</v>
      </c>
      <c r="F18" s="91">
        <f t="shared" si="7"/>
        <v>34000</v>
      </c>
      <c r="G18" s="91">
        <f t="shared" si="7"/>
        <v>34000</v>
      </c>
      <c r="H18" s="60"/>
    </row>
    <row r="19" spans="1:8" x14ac:dyDescent="0.3">
      <c r="A19" s="59">
        <v>32</v>
      </c>
      <c r="B19" s="35" t="s">
        <v>15</v>
      </c>
      <c r="C19" s="91">
        <v>16358.54</v>
      </c>
      <c r="D19" s="91">
        <v>39817</v>
      </c>
      <c r="E19" s="91">
        <v>23000</v>
      </c>
      <c r="F19" s="91">
        <v>34000</v>
      </c>
      <c r="G19" s="91">
        <v>34000</v>
      </c>
      <c r="H19" s="60"/>
    </row>
    <row r="20" spans="1:8" x14ac:dyDescent="0.3">
      <c r="A20" s="4">
        <v>510</v>
      </c>
      <c r="B20" s="43" t="s">
        <v>90</v>
      </c>
      <c r="C20" s="90">
        <f>C21</f>
        <v>3875.54</v>
      </c>
      <c r="D20" s="90">
        <f t="shared" ref="D20:G20" si="8">D21</f>
        <v>21236</v>
      </c>
      <c r="E20" s="90">
        <f t="shared" si="8"/>
        <v>25000</v>
      </c>
      <c r="F20" s="90">
        <f t="shared" si="8"/>
        <v>228923</v>
      </c>
      <c r="G20" s="90">
        <f t="shared" si="8"/>
        <v>25000</v>
      </c>
      <c r="H20" s="60"/>
    </row>
    <row r="21" spans="1:8" x14ac:dyDescent="0.3">
      <c r="A21" s="59">
        <v>3</v>
      </c>
      <c r="B21" s="35" t="s">
        <v>7</v>
      </c>
      <c r="C21" s="91">
        <f>C23</f>
        <v>3875.54</v>
      </c>
      <c r="D21" s="91">
        <f>D23</f>
        <v>21236</v>
      </c>
      <c r="E21" s="91">
        <f>E23</f>
        <v>25000</v>
      </c>
      <c r="F21" s="91">
        <f>F22+F23</f>
        <v>228923</v>
      </c>
      <c r="G21" s="91">
        <f>G23</f>
        <v>25000</v>
      </c>
      <c r="H21" s="60"/>
    </row>
    <row r="22" spans="1:8" x14ac:dyDescent="0.3">
      <c r="A22" s="59">
        <v>31</v>
      </c>
      <c r="B22" s="35" t="s">
        <v>8</v>
      </c>
      <c r="C22" s="91"/>
      <c r="D22" s="91"/>
      <c r="E22" s="91"/>
      <c r="F22" s="91">
        <v>198050</v>
      </c>
      <c r="G22" s="91"/>
      <c r="H22" s="60"/>
    </row>
    <row r="23" spans="1:8" x14ac:dyDescent="0.3">
      <c r="A23" s="59">
        <v>32</v>
      </c>
      <c r="B23" s="35" t="s">
        <v>15</v>
      </c>
      <c r="C23" s="91">
        <v>3875.54</v>
      </c>
      <c r="D23" s="91">
        <v>21236</v>
      </c>
      <c r="E23" s="91">
        <v>25000</v>
      </c>
      <c r="F23" s="91">
        <v>30873</v>
      </c>
      <c r="G23" s="91">
        <v>25000</v>
      </c>
      <c r="H23" s="60"/>
    </row>
    <row r="24" spans="1:8" ht="26.4" x14ac:dyDescent="0.3">
      <c r="A24" s="61" t="s">
        <v>50</v>
      </c>
      <c r="B24" s="58" t="s">
        <v>69</v>
      </c>
      <c r="C24" s="90">
        <f>C25</f>
        <v>0</v>
      </c>
      <c r="D24" s="90">
        <f>D25+D28</f>
        <v>120000</v>
      </c>
      <c r="E24" s="90">
        <f>E25+E28</f>
        <v>6000</v>
      </c>
      <c r="F24" s="90">
        <f>F25+F28</f>
        <v>6000</v>
      </c>
      <c r="G24" s="90">
        <f>G25+G28</f>
        <v>6000</v>
      </c>
      <c r="H24" s="60"/>
    </row>
    <row r="25" spans="1:8" x14ac:dyDescent="0.3">
      <c r="A25" s="4">
        <v>11</v>
      </c>
      <c r="B25" s="43" t="s">
        <v>44</v>
      </c>
      <c r="C25" s="90">
        <f>C26</f>
        <v>0</v>
      </c>
      <c r="D25" s="90">
        <f t="shared" ref="D25:G25" si="9">D26</f>
        <v>60000</v>
      </c>
      <c r="E25" s="90">
        <f t="shared" si="9"/>
        <v>6000</v>
      </c>
      <c r="F25" s="90">
        <f t="shared" si="9"/>
        <v>6000</v>
      </c>
      <c r="G25" s="90">
        <f t="shared" si="9"/>
        <v>6000</v>
      </c>
      <c r="H25" s="60"/>
    </row>
    <row r="26" spans="1:8" x14ac:dyDescent="0.3">
      <c r="A26" s="59">
        <v>3</v>
      </c>
      <c r="B26" s="35" t="s">
        <v>7</v>
      </c>
      <c r="C26" s="91">
        <f>C27</f>
        <v>0</v>
      </c>
      <c r="D26" s="91">
        <f t="shared" ref="D26:G26" si="10">D27</f>
        <v>60000</v>
      </c>
      <c r="E26" s="91">
        <f t="shared" si="10"/>
        <v>6000</v>
      </c>
      <c r="F26" s="91">
        <f t="shared" si="10"/>
        <v>6000</v>
      </c>
      <c r="G26" s="91">
        <f t="shared" si="10"/>
        <v>6000</v>
      </c>
      <c r="H26" s="60"/>
    </row>
    <row r="27" spans="1:8" x14ac:dyDescent="0.3">
      <c r="A27" s="59">
        <v>32</v>
      </c>
      <c r="B27" s="35" t="s">
        <v>15</v>
      </c>
      <c r="C27" s="91">
        <v>0</v>
      </c>
      <c r="D27" s="91">
        <v>60000</v>
      </c>
      <c r="E27" s="91">
        <v>6000</v>
      </c>
      <c r="F27" s="91">
        <v>6000</v>
      </c>
      <c r="G27" s="91">
        <v>6000</v>
      </c>
      <c r="H27" s="60"/>
    </row>
    <row r="28" spans="1:8" x14ac:dyDescent="0.3">
      <c r="A28" s="4">
        <v>52</v>
      </c>
      <c r="B28" s="43" t="s">
        <v>49</v>
      </c>
      <c r="C28" s="90"/>
      <c r="D28" s="90">
        <f t="shared" ref="D28:G29" si="11">D29</f>
        <v>60000</v>
      </c>
      <c r="E28" s="90">
        <f t="shared" si="11"/>
        <v>0</v>
      </c>
      <c r="F28" s="90">
        <f t="shared" si="11"/>
        <v>0</v>
      </c>
      <c r="G28" s="90">
        <f t="shared" si="11"/>
        <v>0</v>
      </c>
      <c r="H28" s="60"/>
    </row>
    <row r="29" spans="1:8" x14ac:dyDescent="0.3">
      <c r="A29" s="59">
        <v>3</v>
      </c>
      <c r="B29" s="35" t="s">
        <v>7</v>
      </c>
      <c r="C29" s="91"/>
      <c r="D29" s="91">
        <f t="shared" si="11"/>
        <v>60000</v>
      </c>
      <c r="E29" s="91">
        <f t="shared" si="11"/>
        <v>0</v>
      </c>
      <c r="F29" s="91">
        <f t="shared" si="11"/>
        <v>0</v>
      </c>
      <c r="G29" s="91">
        <f t="shared" si="11"/>
        <v>0</v>
      </c>
      <c r="H29" s="60"/>
    </row>
    <row r="30" spans="1:8" x14ac:dyDescent="0.3">
      <c r="A30" s="59">
        <v>32</v>
      </c>
      <c r="B30" s="35" t="s">
        <v>15</v>
      </c>
      <c r="C30" s="91"/>
      <c r="D30" s="91">
        <v>60000</v>
      </c>
      <c r="E30" s="91">
        <v>0</v>
      </c>
      <c r="F30" s="91">
        <v>0</v>
      </c>
      <c r="G30" s="91">
        <v>0</v>
      </c>
      <c r="H30" s="60"/>
    </row>
    <row r="31" spans="1:8" ht="39.6" x14ac:dyDescent="0.3">
      <c r="A31" s="61" t="s">
        <v>51</v>
      </c>
      <c r="B31" s="58" t="s">
        <v>52</v>
      </c>
      <c r="C31" s="90">
        <f>C32</f>
        <v>711094.15</v>
      </c>
      <c r="D31" s="90">
        <f t="shared" ref="D31:G31" si="12">D32</f>
        <v>1108373</v>
      </c>
      <c r="E31" s="90">
        <f t="shared" si="12"/>
        <v>1026450</v>
      </c>
      <c r="F31" s="90">
        <f t="shared" si="12"/>
        <v>1055000</v>
      </c>
      <c r="G31" s="90">
        <f t="shared" si="12"/>
        <v>1065000</v>
      </c>
      <c r="H31" s="60"/>
    </row>
    <row r="32" spans="1:8" x14ac:dyDescent="0.3">
      <c r="A32" s="4">
        <v>11</v>
      </c>
      <c r="B32" s="43" t="s">
        <v>44</v>
      </c>
      <c r="C32" s="90">
        <f>C33</f>
        <v>711094.15</v>
      </c>
      <c r="D32" s="90">
        <f t="shared" ref="D32:G32" si="13">D33</f>
        <v>1108373</v>
      </c>
      <c r="E32" s="90">
        <f t="shared" si="13"/>
        <v>1026450</v>
      </c>
      <c r="F32" s="90">
        <f t="shared" si="13"/>
        <v>1055000</v>
      </c>
      <c r="G32" s="90">
        <f t="shared" si="13"/>
        <v>1065000</v>
      </c>
      <c r="H32" s="60"/>
    </row>
    <row r="33" spans="1:8" x14ac:dyDescent="0.3">
      <c r="A33" s="59">
        <v>3</v>
      </c>
      <c r="B33" s="35" t="s">
        <v>7</v>
      </c>
      <c r="C33" s="91">
        <f>C34</f>
        <v>711094.15</v>
      </c>
      <c r="D33" s="91">
        <f t="shared" ref="D33:G33" si="14">D34</f>
        <v>1108373</v>
      </c>
      <c r="E33" s="91">
        <f t="shared" si="14"/>
        <v>1026450</v>
      </c>
      <c r="F33" s="91">
        <f t="shared" si="14"/>
        <v>1055000</v>
      </c>
      <c r="G33" s="91">
        <f t="shared" si="14"/>
        <v>1065000</v>
      </c>
      <c r="H33" s="60"/>
    </row>
    <row r="34" spans="1:8" x14ac:dyDescent="0.3">
      <c r="A34" s="59">
        <v>32</v>
      </c>
      <c r="B34" s="35" t="s">
        <v>15</v>
      </c>
      <c r="C34" s="91">
        <v>711094.15</v>
      </c>
      <c r="D34" s="91">
        <v>1108373</v>
      </c>
      <c r="E34" s="91">
        <v>1026450</v>
      </c>
      <c r="F34" s="91">
        <v>1055000</v>
      </c>
      <c r="G34" s="91">
        <v>1065000</v>
      </c>
      <c r="H34" s="60"/>
    </row>
    <row r="35" spans="1:8" x14ac:dyDescent="0.3">
      <c r="A35" s="61" t="s">
        <v>53</v>
      </c>
      <c r="B35" s="58" t="s">
        <v>54</v>
      </c>
      <c r="C35" s="90">
        <f>C36</f>
        <v>3516425.14</v>
      </c>
      <c r="D35" s="90">
        <f>D36</f>
        <v>7502846</v>
      </c>
      <c r="E35" s="90">
        <f t="shared" ref="E35:G35" si="15">E36</f>
        <v>10298517</v>
      </c>
      <c r="F35" s="90">
        <f t="shared" si="15"/>
        <v>10568116</v>
      </c>
      <c r="G35" s="90">
        <f t="shared" si="15"/>
        <v>11275768</v>
      </c>
      <c r="H35" s="60"/>
    </row>
    <row r="36" spans="1:8" x14ac:dyDescent="0.3">
      <c r="A36" s="4">
        <v>11</v>
      </c>
      <c r="B36" s="43" t="s">
        <v>44</v>
      </c>
      <c r="C36" s="90">
        <f>C37+C39</f>
        <v>3516425.14</v>
      </c>
      <c r="D36" s="90">
        <f>D37+D39</f>
        <v>7502846</v>
      </c>
      <c r="E36" s="90">
        <f t="shared" ref="E36:G36" si="16">E37+E39</f>
        <v>10298517</v>
      </c>
      <c r="F36" s="90">
        <f t="shared" si="16"/>
        <v>10568116</v>
      </c>
      <c r="G36" s="90">
        <f t="shared" si="16"/>
        <v>11275768</v>
      </c>
      <c r="H36" s="60"/>
    </row>
    <row r="37" spans="1:8" x14ac:dyDescent="0.3">
      <c r="A37" s="59">
        <v>3</v>
      </c>
      <c r="B37" s="35" t="s">
        <v>7</v>
      </c>
      <c r="C37" s="91">
        <f>C38</f>
        <v>2887546</v>
      </c>
      <c r="D37" s="91">
        <f t="shared" ref="D37:G37" si="17">D38</f>
        <v>5880471</v>
      </c>
      <c r="E37" s="91">
        <f t="shared" si="17"/>
        <v>2320267</v>
      </c>
      <c r="F37" s="91">
        <f t="shared" si="17"/>
        <v>2517549</v>
      </c>
      <c r="G37" s="91">
        <f t="shared" si="17"/>
        <v>2784032</v>
      </c>
      <c r="H37" s="60"/>
    </row>
    <row r="38" spans="1:8" x14ac:dyDescent="0.3">
      <c r="A38" s="59">
        <v>32</v>
      </c>
      <c r="B38" s="35" t="s">
        <v>15</v>
      </c>
      <c r="C38" s="91">
        <v>2887546</v>
      </c>
      <c r="D38" s="91">
        <v>5880471</v>
      </c>
      <c r="E38" s="91">
        <v>2320267</v>
      </c>
      <c r="F38" s="91">
        <v>2517549</v>
      </c>
      <c r="G38" s="91">
        <v>2784032</v>
      </c>
      <c r="H38" s="60"/>
    </row>
    <row r="39" spans="1:8" x14ac:dyDescent="0.3">
      <c r="A39" s="59">
        <v>4</v>
      </c>
      <c r="B39" s="35" t="s">
        <v>9</v>
      </c>
      <c r="C39" s="91">
        <f>C40+C41</f>
        <v>628879.14</v>
      </c>
      <c r="D39" s="91">
        <f t="shared" ref="D39:G39" si="18">D40+D41</f>
        <v>1622375</v>
      </c>
      <c r="E39" s="91">
        <f t="shared" si="18"/>
        <v>7978250</v>
      </c>
      <c r="F39" s="91">
        <f t="shared" si="18"/>
        <v>8050567</v>
      </c>
      <c r="G39" s="91">
        <f t="shared" si="18"/>
        <v>8491736</v>
      </c>
      <c r="H39" s="60"/>
    </row>
    <row r="40" spans="1:8" ht="26.4" x14ac:dyDescent="0.3">
      <c r="A40" s="59">
        <v>41</v>
      </c>
      <c r="B40" s="35" t="s">
        <v>10</v>
      </c>
      <c r="C40" s="91">
        <v>0</v>
      </c>
      <c r="D40" s="91">
        <v>3000</v>
      </c>
      <c r="E40" s="99">
        <v>6452000</v>
      </c>
      <c r="F40" s="91">
        <v>7013305</v>
      </c>
      <c r="G40" s="91">
        <v>7390165</v>
      </c>
      <c r="H40" s="60"/>
    </row>
    <row r="41" spans="1:8" ht="26.4" x14ac:dyDescent="0.3">
      <c r="A41" s="59">
        <v>42</v>
      </c>
      <c r="B41" s="35" t="s">
        <v>47</v>
      </c>
      <c r="C41" s="91">
        <v>628879.14</v>
      </c>
      <c r="D41" s="91">
        <v>1619375</v>
      </c>
      <c r="E41" s="91">
        <v>1526250</v>
      </c>
      <c r="F41" s="91">
        <v>1037262</v>
      </c>
      <c r="G41" s="91">
        <v>1101571</v>
      </c>
      <c r="H41" s="60"/>
    </row>
    <row r="42" spans="1:8" ht="26.4" x14ac:dyDescent="0.3">
      <c r="A42" s="97" t="s">
        <v>57</v>
      </c>
      <c r="B42" s="58" t="s">
        <v>58</v>
      </c>
      <c r="C42" s="98">
        <f>C43+C47+C51</f>
        <v>110470.56999999999</v>
      </c>
      <c r="D42" s="98">
        <f t="shared" ref="D42:G42" si="19">D43+D47+D51</f>
        <v>469682</v>
      </c>
      <c r="E42" s="98">
        <f>E43+E47+E51+E55</f>
        <v>337395</v>
      </c>
      <c r="F42" s="98">
        <f t="shared" si="19"/>
        <v>0</v>
      </c>
      <c r="G42" s="98">
        <f t="shared" si="19"/>
        <v>0</v>
      </c>
      <c r="H42" s="60"/>
    </row>
    <row r="43" spans="1:8" x14ac:dyDescent="0.3">
      <c r="A43" s="4">
        <v>12</v>
      </c>
      <c r="B43" s="43" t="s">
        <v>55</v>
      </c>
      <c r="C43" s="98">
        <f>C44</f>
        <v>8851.83</v>
      </c>
      <c r="D43" s="98">
        <f t="shared" ref="D43:G43" si="20">D44</f>
        <v>241934</v>
      </c>
      <c r="E43" s="98">
        <f t="shared" si="20"/>
        <v>133370</v>
      </c>
      <c r="F43" s="98">
        <f t="shared" si="20"/>
        <v>0</v>
      </c>
      <c r="G43" s="98">
        <f t="shared" si="20"/>
        <v>0</v>
      </c>
      <c r="H43" s="60"/>
    </row>
    <row r="44" spans="1:8" x14ac:dyDescent="0.3">
      <c r="A44" s="59">
        <v>3</v>
      </c>
      <c r="B44" s="35" t="s">
        <v>7</v>
      </c>
      <c r="C44" s="99">
        <f>C45+C46</f>
        <v>8851.83</v>
      </c>
      <c r="D44" s="99">
        <f t="shared" ref="D44:G44" si="21">D45+D46</f>
        <v>241934</v>
      </c>
      <c r="E44" s="99">
        <f t="shared" si="21"/>
        <v>133370</v>
      </c>
      <c r="F44" s="99">
        <f t="shared" si="21"/>
        <v>0</v>
      </c>
      <c r="G44" s="99">
        <f t="shared" si="21"/>
        <v>0</v>
      </c>
      <c r="H44" s="60"/>
    </row>
    <row r="45" spans="1:8" x14ac:dyDescent="0.3">
      <c r="A45" s="59">
        <v>31</v>
      </c>
      <c r="B45" s="35" t="s">
        <v>8</v>
      </c>
      <c r="C45" s="99">
        <v>6245.45</v>
      </c>
      <c r="D45" s="99">
        <v>81934</v>
      </c>
      <c r="E45" s="99">
        <v>130970</v>
      </c>
      <c r="F45" s="99">
        <v>0</v>
      </c>
      <c r="G45" s="99"/>
      <c r="H45" s="60"/>
    </row>
    <row r="46" spans="1:8" x14ac:dyDescent="0.3">
      <c r="A46" s="59">
        <v>32</v>
      </c>
      <c r="B46" s="35" t="s">
        <v>15</v>
      </c>
      <c r="C46" s="99">
        <v>2606.38</v>
      </c>
      <c r="D46" s="99">
        <v>160000</v>
      </c>
      <c r="E46" s="99">
        <v>2400</v>
      </c>
      <c r="F46" s="99"/>
      <c r="G46" s="99"/>
      <c r="H46" s="60"/>
    </row>
    <row r="47" spans="1:8" x14ac:dyDescent="0.3">
      <c r="A47" s="4">
        <v>510</v>
      </c>
      <c r="B47" s="43" t="s">
        <v>90</v>
      </c>
      <c r="C47" s="98">
        <f>C48</f>
        <v>0</v>
      </c>
      <c r="D47" s="98">
        <f>D48</f>
        <v>0</v>
      </c>
      <c r="E47" s="98">
        <f t="shared" ref="E47:G47" si="22">E48</f>
        <v>203923</v>
      </c>
      <c r="F47" s="98">
        <f t="shared" si="22"/>
        <v>0</v>
      </c>
      <c r="G47" s="98">
        <f t="shared" si="22"/>
        <v>0</v>
      </c>
      <c r="H47" s="60"/>
    </row>
    <row r="48" spans="1:8" x14ac:dyDescent="0.3">
      <c r="A48" s="59">
        <v>3</v>
      </c>
      <c r="B48" s="35" t="s">
        <v>7</v>
      </c>
      <c r="C48" s="99">
        <f>C49+C50</f>
        <v>0</v>
      </c>
      <c r="D48" s="99">
        <f t="shared" ref="D48:G48" si="23">D49+D50</f>
        <v>0</v>
      </c>
      <c r="E48" s="99">
        <f t="shared" si="23"/>
        <v>203923</v>
      </c>
      <c r="F48" s="99">
        <f t="shared" si="23"/>
        <v>0</v>
      </c>
      <c r="G48" s="99">
        <f t="shared" si="23"/>
        <v>0</v>
      </c>
      <c r="H48" s="60"/>
    </row>
    <row r="49" spans="1:8" x14ac:dyDescent="0.3">
      <c r="A49" s="59">
        <v>31</v>
      </c>
      <c r="B49" s="35" t="s">
        <v>8</v>
      </c>
      <c r="C49" s="99">
        <v>0</v>
      </c>
      <c r="D49" s="99"/>
      <c r="E49" s="99">
        <v>198423</v>
      </c>
      <c r="F49" s="99"/>
      <c r="G49" s="99"/>
      <c r="H49" s="60"/>
    </row>
    <row r="50" spans="1:8" x14ac:dyDescent="0.3">
      <c r="A50" s="59">
        <v>32</v>
      </c>
      <c r="B50" s="35" t="s">
        <v>15</v>
      </c>
      <c r="C50" s="99">
        <v>0</v>
      </c>
      <c r="D50" s="99"/>
      <c r="E50" s="99">
        <v>5500</v>
      </c>
      <c r="F50" s="99"/>
      <c r="G50" s="99">
        <v>0</v>
      </c>
      <c r="H50" s="60"/>
    </row>
    <row r="51" spans="1:8" x14ac:dyDescent="0.3">
      <c r="A51" s="4">
        <v>52</v>
      </c>
      <c r="B51" s="43" t="s">
        <v>77</v>
      </c>
      <c r="C51" s="98">
        <f>C52</f>
        <v>101618.73999999999</v>
      </c>
      <c r="D51" s="98">
        <f>D52</f>
        <v>227748</v>
      </c>
      <c r="E51" s="98">
        <f t="shared" ref="E51:G51" si="24">E52</f>
        <v>0</v>
      </c>
      <c r="F51" s="98">
        <f t="shared" si="24"/>
        <v>0</v>
      </c>
      <c r="G51" s="98">
        <f t="shared" si="24"/>
        <v>0</v>
      </c>
      <c r="H51" s="60"/>
    </row>
    <row r="52" spans="1:8" x14ac:dyDescent="0.3">
      <c r="A52" s="59">
        <v>3</v>
      </c>
      <c r="B52" s="35" t="s">
        <v>7</v>
      </c>
      <c r="C52" s="99">
        <f>C53+C54</f>
        <v>101618.73999999999</v>
      </c>
      <c r="D52" s="99">
        <f>D53+D54</f>
        <v>227748</v>
      </c>
      <c r="E52" s="99">
        <f>E53+E54</f>
        <v>0</v>
      </c>
      <c r="F52" s="99">
        <f t="shared" ref="F52:G52" si="25">F53+F54</f>
        <v>0</v>
      </c>
      <c r="G52" s="99">
        <f t="shared" si="25"/>
        <v>0</v>
      </c>
      <c r="H52" s="60"/>
    </row>
    <row r="53" spans="1:8" x14ac:dyDescent="0.3">
      <c r="A53" s="59">
        <v>31</v>
      </c>
      <c r="B53" s="35" t="s">
        <v>8</v>
      </c>
      <c r="C53" s="99">
        <v>73561.89</v>
      </c>
      <c r="D53" s="99">
        <v>204074</v>
      </c>
      <c r="E53" s="99">
        <v>0</v>
      </c>
      <c r="F53" s="99">
        <v>0</v>
      </c>
      <c r="G53" s="99">
        <v>0</v>
      </c>
      <c r="H53" s="60"/>
    </row>
    <row r="54" spans="1:8" x14ac:dyDescent="0.3">
      <c r="A54" s="59">
        <v>32</v>
      </c>
      <c r="B54" s="35" t="s">
        <v>15</v>
      </c>
      <c r="C54" s="99">
        <v>28056.85</v>
      </c>
      <c r="D54" s="99">
        <v>23674</v>
      </c>
      <c r="E54" s="99">
        <v>0</v>
      </c>
      <c r="F54" s="99">
        <v>0</v>
      </c>
      <c r="G54" s="99">
        <v>0</v>
      </c>
      <c r="H54" s="60"/>
    </row>
    <row r="55" spans="1:8" ht="26.4" x14ac:dyDescent="0.3">
      <c r="A55" s="4">
        <v>5052</v>
      </c>
      <c r="B55" s="43" t="s">
        <v>92</v>
      </c>
      <c r="C55" s="43"/>
      <c r="D55" s="98"/>
      <c r="E55" s="98">
        <f>E56</f>
        <v>102</v>
      </c>
      <c r="F55" s="99"/>
      <c r="G55" s="99"/>
      <c r="H55" s="60"/>
    </row>
    <row r="56" spans="1:8" x14ac:dyDescent="0.3">
      <c r="A56" s="59">
        <v>3</v>
      </c>
      <c r="B56" s="35" t="s">
        <v>7</v>
      </c>
      <c r="C56" s="99"/>
      <c r="D56" s="99"/>
      <c r="E56" s="99">
        <f>E57</f>
        <v>102</v>
      </c>
      <c r="F56" s="99"/>
      <c r="G56" s="99"/>
      <c r="H56" s="60"/>
    </row>
    <row r="57" spans="1:8" x14ac:dyDescent="0.3">
      <c r="A57" s="59">
        <v>32</v>
      </c>
      <c r="B57" s="35" t="s">
        <v>15</v>
      </c>
      <c r="C57" s="99"/>
      <c r="D57" s="99"/>
      <c r="E57" s="99">
        <v>102</v>
      </c>
      <c r="F57" s="99"/>
      <c r="G57" s="99"/>
      <c r="H57" s="60"/>
    </row>
    <row r="58" spans="1:8" x14ac:dyDescent="0.3">
      <c r="A58" s="64">
        <v>-3004</v>
      </c>
      <c r="B58" s="43" t="s">
        <v>59</v>
      </c>
      <c r="C58" s="98">
        <f>C59</f>
        <v>0</v>
      </c>
      <c r="D58" s="98">
        <f>D59+D72</f>
        <v>15171920</v>
      </c>
      <c r="E58" s="98">
        <f>E59+E72</f>
        <v>10386950</v>
      </c>
      <c r="F58" s="98">
        <f>F59+F72</f>
        <v>10386950</v>
      </c>
      <c r="G58" s="98">
        <f>G59+G72</f>
        <v>10421950</v>
      </c>
      <c r="H58" s="60"/>
    </row>
    <row r="59" spans="1:8" ht="26.4" x14ac:dyDescent="0.3">
      <c r="A59" s="61" t="s">
        <v>60</v>
      </c>
      <c r="B59" s="43" t="s">
        <v>61</v>
      </c>
      <c r="C59" s="90">
        <f>C60+C66</f>
        <v>0</v>
      </c>
      <c r="D59" s="90">
        <f t="shared" ref="D59:E59" si="26">D60+D66</f>
        <v>9370120</v>
      </c>
      <c r="E59" s="90">
        <f t="shared" si="26"/>
        <v>0</v>
      </c>
      <c r="F59" s="90">
        <f t="shared" ref="F59" si="27">F60+F66</f>
        <v>0</v>
      </c>
      <c r="G59" s="90">
        <f t="shared" ref="G59" si="28">G60+G66</f>
        <v>0</v>
      </c>
      <c r="H59" s="60"/>
    </row>
    <row r="60" spans="1:8" x14ac:dyDescent="0.3">
      <c r="A60" s="61">
        <v>12</v>
      </c>
      <c r="B60" s="43" t="s">
        <v>55</v>
      </c>
      <c r="C60" s="90">
        <f>C61+C64</f>
        <v>0</v>
      </c>
      <c r="D60" s="90">
        <f t="shared" ref="D60:G60" si="29">D61+D64</f>
        <v>1490295</v>
      </c>
      <c r="E60" s="90">
        <f t="shared" si="29"/>
        <v>0</v>
      </c>
      <c r="F60" s="90">
        <f t="shared" si="29"/>
        <v>0</v>
      </c>
      <c r="G60" s="90">
        <f t="shared" si="29"/>
        <v>0</v>
      </c>
      <c r="H60" s="60"/>
    </row>
    <row r="61" spans="1:8" x14ac:dyDescent="0.3">
      <c r="A61" s="62">
        <v>3</v>
      </c>
      <c r="B61" s="35" t="s">
        <v>7</v>
      </c>
      <c r="C61" s="91">
        <f>C62+C63</f>
        <v>0</v>
      </c>
      <c r="D61" s="91">
        <f t="shared" ref="D61:G61" si="30">D62+D63</f>
        <v>1452795</v>
      </c>
      <c r="E61" s="91">
        <f t="shared" si="30"/>
        <v>0</v>
      </c>
      <c r="F61" s="91">
        <f t="shared" si="30"/>
        <v>0</v>
      </c>
      <c r="G61" s="91">
        <f t="shared" si="30"/>
        <v>0</v>
      </c>
      <c r="H61" s="60"/>
    </row>
    <row r="62" spans="1:8" x14ac:dyDescent="0.3">
      <c r="A62" s="62">
        <v>31</v>
      </c>
      <c r="B62" s="35" t="s">
        <v>8</v>
      </c>
      <c r="C62" s="91"/>
      <c r="D62" s="91">
        <v>755445</v>
      </c>
      <c r="E62" s="91">
        <v>0</v>
      </c>
      <c r="F62" s="91">
        <v>0</v>
      </c>
      <c r="G62" s="91">
        <v>0</v>
      </c>
      <c r="H62" s="60"/>
    </row>
    <row r="63" spans="1:8" x14ac:dyDescent="0.3">
      <c r="A63" s="62">
        <v>32</v>
      </c>
      <c r="B63" s="35" t="s">
        <v>15</v>
      </c>
      <c r="C63" s="91"/>
      <c r="D63" s="91">
        <v>697350</v>
      </c>
      <c r="E63" s="91">
        <v>0</v>
      </c>
      <c r="F63" s="91">
        <v>0</v>
      </c>
      <c r="G63" s="91">
        <v>0</v>
      </c>
      <c r="H63" s="60"/>
    </row>
    <row r="64" spans="1:8" x14ac:dyDescent="0.3">
      <c r="A64" s="62">
        <v>4</v>
      </c>
      <c r="B64" s="35" t="s">
        <v>9</v>
      </c>
      <c r="C64" s="91">
        <f>C65</f>
        <v>0</v>
      </c>
      <c r="D64" s="91">
        <f t="shared" ref="D64:G64" si="31">D65</f>
        <v>37500</v>
      </c>
      <c r="E64" s="91">
        <f t="shared" si="31"/>
        <v>0</v>
      </c>
      <c r="F64" s="91">
        <f t="shared" si="31"/>
        <v>0</v>
      </c>
      <c r="G64" s="91">
        <f t="shared" si="31"/>
        <v>0</v>
      </c>
      <c r="H64" s="60"/>
    </row>
    <row r="65" spans="1:8" ht="26.4" x14ac:dyDescent="0.3">
      <c r="A65" s="62">
        <v>42</v>
      </c>
      <c r="B65" s="35" t="s">
        <v>47</v>
      </c>
      <c r="C65" s="91"/>
      <c r="D65" s="91">
        <v>37500</v>
      </c>
      <c r="E65" s="91">
        <v>0</v>
      </c>
      <c r="F65" s="91">
        <v>0</v>
      </c>
      <c r="G65" s="91">
        <v>0</v>
      </c>
      <c r="H65" s="60"/>
    </row>
    <row r="66" spans="1:8" ht="35.25" customHeight="1" x14ac:dyDescent="0.3">
      <c r="A66" s="61">
        <v>565</v>
      </c>
      <c r="B66" s="43" t="s">
        <v>68</v>
      </c>
      <c r="C66" s="90">
        <f>C67+C70</f>
        <v>0</v>
      </c>
      <c r="D66" s="90">
        <f t="shared" ref="D66:G66" si="32">D67+D70</f>
        <v>7879825</v>
      </c>
      <c r="E66" s="90">
        <f t="shared" si="32"/>
        <v>0</v>
      </c>
      <c r="F66" s="90">
        <f t="shared" si="32"/>
        <v>0</v>
      </c>
      <c r="G66" s="90">
        <f t="shared" si="32"/>
        <v>0</v>
      </c>
      <c r="H66" s="60"/>
    </row>
    <row r="67" spans="1:8" x14ac:dyDescent="0.3">
      <c r="A67" s="62">
        <v>3</v>
      </c>
      <c r="B67" s="35" t="s">
        <v>7</v>
      </c>
      <c r="C67" s="91">
        <f>C68+C69</f>
        <v>0</v>
      </c>
      <c r="D67" s="91">
        <f t="shared" ref="D67:G67" si="33">D68+D69</f>
        <v>7667325</v>
      </c>
      <c r="E67" s="91">
        <f t="shared" si="33"/>
        <v>0</v>
      </c>
      <c r="F67" s="91">
        <f t="shared" si="33"/>
        <v>0</v>
      </c>
      <c r="G67" s="91">
        <f t="shared" si="33"/>
        <v>0</v>
      </c>
      <c r="H67" s="60"/>
    </row>
    <row r="68" spans="1:8" x14ac:dyDescent="0.3">
      <c r="A68" s="62">
        <v>31</v>
      </c>
      <c r="B68" s="35" t="s">
        <v>8</v>
      </c>
      <c r="C68" s="91"/>
      <c r="D68" s="91">
        <v>4280855</v>
      </c>
      <c r="E68" s="91">
        <v>0</v>
      </c>
      <c r="F68" s="91">
        <v>0</v>
      </c>
      <c r="G68" s="91">
        <v>0</v>
      </c>
      <c r="H68" s="60"/>
    </row>
    <row r="69" spans="1:8" x14ac:dyDescent="0.3">
      <c r="A69" s="62">
        <v>32</v>
      </c>
      <c r="B69" s="35" t="s">
        <v>15</v>
      </c>
      <c r="C69" s="91"/>
      <c r="D69" s="91">
        <v>3386470</v>
      </c>
      <c r="E69" s="91">
        <v>0</v>
      </c>
      <c r="F69" s="91">
        <v>0</v>
      </c>
      <c r="G69" s="91">
        <v>0</v>
      </c>
      <c r="H69" s="60"/>
    </row>
    <row r="70" spans="1:8" x14ac:dyDescent="0.3">
      <c r="A70" s="62">
        <v>4</v>
      </c>
      <c r="B70" s="35" t="s">
        <v>9</v>
      </c>
      <c r="C70" s="91">
        <f>C71</f>
        <v>0</v>
      </c>
      <c r="D70" s="91">
        <f t="shared" ref="D70:G70" si="34">D71</f>
        <v>212500</v>
      </c>
      <c r="E70" s="91">
        <f t="shared" si="34"/>
        <v>0</v>
      </c>
      <c r="F70" s="91">
        <f t="shared" si="34"/>
        <v>0</v>
      </c>
      <c r="G70" s="91">
        <f t="shared" si="34"/>
        <v>0</v>
      </c>
      <c r="H70" s="60"/>
    </row>
    <row r="71" spans="1:8" ht="26.4" x14ac:dyDescent="0.3">
      <c r="A71" s="62">
        <v>42</v>
      </c>
      <c r="B71" s="35" t="s">
        <v>47</v>
      </c>
      <c r="C71" s="91"/>
      <c r="D71" s="91">
        <v>212500</v>
      </c>
      <c r="E71" s="91">
        <v>0</v>
      </c>
      <c r="F71" s="91">
        <v>0</v>
      </c>
      <c r="G71" s="91">
        <v>0</v>
      </c>
      <c r="H71" s="60"/>
    </row>
    <row r="72" spans="1:8" ht="26.4" x14ac:dyDescent="0.3">
      <c r="A72" s="61" t="s">
        <v>63</v>
      </c>
      <c r="B72" s="43" t="s">
        <v>64</v>
      </c>
      <c r="C72" s="91">
        <f>C73+C77</f>
        <v>0</v>
      </c>
      <c r="D72" s="90">
        <f>D77</f>
        <v>5801800</v>
      </c>
      <c r="E72" s="90">
        <f>E73+E77</f>
        <v>10386950</v>
      </c>
      <c r="F72" s="90">
        <f>F73+F77</f>
        <v>10386950</v>
      </c>
      <c r="G72" s="90">
        <f>G73+G77</f>
        <v>10421950</v>
      </c>
      <c r="H72" s="60"/>
    </row>
    <row r="73" spans="1:8" x14ac:dyDescent="0.3">
      <c r="A73" s="61">
        <v>11</v>
      </c>
      <c r="B73" s="43" t="s">
        <v>44</v>
      </c>
      <c r="C73" s="90">
        <f>C74</f>
        <v>0</v>
      </c>
      <c r="D73" s="91"/>
      <c r="E73" s="90">
        <f>E74</f>
        <v>750000</v>
      </c>
      <c r="F73" s="90">
        <f t="shared" ref="F73:G73" si="35">F74</f>
        <v>750000</v>
      </c>
      <c r="G73" s="90">
        <f t="shared" si="35"/>
        <v>750000</v>
      </c>
      <c r="H73" s="60"/>
    </row>
    <row r="74" spans="1:8" x14ac:dyDescent="0.3">
      <c r="A74" s="62">
        <v>3</v>
      </c>
      <c r="B74" s="35" t="s">
        <v>7</v>
      </c>
      <c r="C74" s="91">
        <f>C75+C76</f>
        <v>0</v>
      </c>
      <c r="D74" s="91"/>
      <c r="E74" s="91">
        <f>E75+E76</f>
        <v>750000</v>
      </c>
      <c r="F74" s="91">
        <f t="shared" ref="F74:G74" si="36">F75+F76</f>
        <v>750000</v>
      </c>
      <c r="G74" s="91">
        <f t="shared" si="36"/>
        <v>750000</v>
      </c>
      <c r="H74" s="60"/>
    </row>
    <row r="75" spans="1:8" x14ac:dyDescent="0.3">
      <c r="A75" s="62">
        <v>31</v>
      </c>
      <c r="B75" s="35" t="s">
        <v>8</v>
      </c>
      <c r="C75" s="91">
        <v>0</v>
      </c>
      <c r="D75" s="91"/>
      <c r="E75" s="91">
        <v>720000</v>
      </c>
      <c r="F75" s="91">
        <v>720000</v>
      </c>
      <c r="G75" s="91">
        <v>720000</v>
      </c>
      <c r="H75" s="60"/>
    </row>
    <row r="76" spans="1:8" x14ac:dyDescent="0.3">
      <c r="A76" s="62">
        <v>32</v>
      </c>
      <c r="B76" s="35" t="s">
        <v>15</v>
      </c>
      <c r="C76" s="91">
        <v>0</v>
      </c>
      <c r="D76" s="91"/>
      <c r="E76" s="91">
        <v>30000</v>
      </c>
      <c r="F76" s="91">
        <v>30000</v>
      </c>
      <c r="G76" s="91">
        <v>30000</v>
      </c>
      <c r="H76" s="60"/>
    </row>
    <row r="77" spans="1:8" ht="26.4" x14ac:dyDescent="0.3">
      <c r="A77" s="61">
        <v>565</v>
      </c>
      <c r="B77" s="43" t="s">
        <v>68</v>
      </c>
      <c r="C77" s="90">
        <f>C78</f>
        <v>0</v>
      </c>
      <c r="D77" s="90">
        <f>D78</f>
        <v>5801800</v>
      </c>
      <c r="E77" s="90">
        <f>E78</f>
        <v>9636950</v>
      </c>
      <c r="F77" s="90">
        <f t="shared" ref="F77:G77" si="37">F78</f>
        <v>9636950</v>
      </c>
      <c r="G77" s="90">
        <f t="shared" si="37"/>
        <v>9671950</v>
      </c>
      <c r="H77" s="60"/>
    </row>
    <row r="78" spans="1:8" x14ac:dyDescent="0.3">
      <c r="A78" s="62">
        <v>3</v>
      </c>
      <c r="B78" s="35" t="s">
        <v>7</v>
      </c>
      <c r="C78" s="91">
        <f>C79+C80</f>
        <v>0</v>
      </c>
      <c r="D78" s="91">
        <f>D79+D80</f>
        <v>5801800</v>
      </c>
      <c r="E78" s="91">
        <f>E79+E80</f>
        <v>9636950</v>
      </c>
      <c r="F78" s="91">
        <f>F79+F80</f>
        <v>9636950</v>
      </c>
      <c r="G78" s="91">
        <f>G79+G80</f>
        <v>9671950</v>
      </c>
      <c r="H78" s="60"/>
    </row>
    <row r="79" spans="1:8" x14ac:dyDescent="0.3">
      <c r="A79" s="62">
        <v>31</v>
      </c>
      <c r="B79" s="35" t="s">
        <v>8</v>
      </c>
      <c r="C79" s="91">
        <v>0</v>
      </c>
      <c r="D79" s="91">
        <v>5598800</v>
      </c>
      <c r="E79" s="91">
        <v>9331950</v>
      </c>
      <c r="F79" s="91">
        <v>9331950</v>
      </c>
      <c r="G79" s="91">
        <v>9331950</v>
      </c>
      <c r="H79" s="60"/>
    </row>
    <row r="80" spans="1:8" x14ac:dyDescent="0.3">
      <c r="A80" s="62">
        <v>32</v>
      </c>
      <c r="B80" s="35" t="s">
        <v>15</v>
      </c>
      <c r="C80" s="91">
        <v>0</v>
      </c>
      <c r="D80" s="91">
        <v>203000</v>
      </c>
      <c r="E80" s="91">
        <v>305000</v>
      </c>
      <c r="F80" s="91">
        <v>305000</v>
      </c>
      <c r="G80" s="91">
        <v>340000</v>
      </c>
      <c r="H80" s="60"/>
    </row>
    <row r="81" spans="1:8" x14ac:dyDescent="0.3">
      <c r="A81" s="63">
        <v>-3005</v>
      </c>
      <c r="B81" s="43" t="s">
        <v>62</v>
      </c>
      <c r="C81" s="90">
        <f>C82</f>
        <v>0</v>
      </c>
      <c r="D81" s="90">
        <f>D82</f>
        <v>781094</v>
      </c>
      <c r="E81" s="90">
        <f t="shared" ref="E81:G81" si="38">E82</f>
        <v>500612</v>
      </c>
      <c r="F81" s="90">
        <f t="shared" si="38"/>
        <v>500612</v>
      </c>
      <c r="G81" s="90">
        <f t="shared" si="38"/>
        <v>500612</v>
      </c>
      <c r="H81" s="60"/>
    </row>
    <row r="82" spans="1:8" ht="43.2" x14ac:dyDescent="0.3">
      <c r="A82" s="61" t="s">
        <v>65</v>
      </c>
      <c r="B82" s="65" t="s">
        <v>66</v>
      </c>
      <c r="C82" s="91"/>
      <c r="D82" s="90">
        <f>D83+D89</f>
        <v>781094</v>
      </c>
      <c r="E82" s="90">
        <f>E83+E89</f>
        <v>500612</v>
      </c>
      <c r="F82" s="90">
        <f t="shared" ref="F82:G82" si="39">F83+F89</f>
        <v>500612</v>
      </c>
      <c r="G82" s="90">
        <f t="shared" si="39"/>
        <v>500612</v>
      </c>
    </row>
    <row r="83" spans="1:8" x14ac:dyDescent="0.3">
      <c r="A83" s="61">
        <v>12</v>
      </c>
      <c r="B83" s="43" t="s">
        <v>55</v>
      </c>
      <c r="C83" s="91"/>
      <c r="D83" s="90">
        <f>D84+D87</f>
        <v>218744</v>
      </c>
      <c r="E83" s="90">
        <f>E84+E87</f>
        <v>148124</v>
      </c>
      <c r="F83" s="90">
        <f t="shared" ref="F83:G83" si="40">F84+F87</f>
        <v>148124</v>
      </c>
      <c r="G83" s="90">
        <f t="shared" si="40"/>
        <v>148124</v>
      </c>
    </row>
    <row r="84" spans="1:8" x14ac:dyDescent="0.3">
      <c r="A84" s="62">
        <v>3</v>
      </c>
      <c r="B84" s="35" t="s">
        <v>7</v>
      </c>
      <c r="C84" s="91"/>
      <c r="D84" s="91">
        <f>D85+D86</f>
        <v>217549</v>
      </c>
      <c r="E84" s="91">
        <f>E85+E86</f>
        <v>146965</v>
      </c>
      <c r="F84" s="91">
        <f t="shared" ref="F84:G84" si="41">F85+F86</f>
        <v>146965</v>
      </c>
      <c r="G84" s="91">
        <f t="shared" si="41"/>
        <v>146965</v>
      </c>
    </row>
    <row r="85" spans="1:8" x14ac:dyDescent="0.3">
      <c r="A85" s="62">
        <v>31</v>
      </c>
      <c r="B85" s="35" t="s">
        <v>8</v>
      </c>
      <c r="C85" s="91"/>
      <c r="D85" s="91">
        <v>193093</v>
      </c>
      <c r="E85" s="91">
        <v>132403</v>
      </c>
      <c r="F85" s="91">
        <v>132403</v>
      </c>
      <c r="G85" s="91">
        <v>132403</v>
      </c>
    </row>
    <row r="86" spans="1:8" x14ac:dyDescent="0.3">
      <c r="A86" s="62">
        <v>32</v>
      </c>
      <c r="B86" s="35" t="s">
        <v>15</v>
      </c>
      <c r="C86" s="91"/>
      <c r="D86" s="91">
        <v>24456</v>
      </c>
      <c r="E86" s="91">
        <v>14562</v>
      </c>
      <c r="F86" s="91">
        <v>14562</v>
      </c>
      <c r="G86" s="91">
        <v>14562</v>
      </c>
    </row>
    <row r="87" spans="1:8" x14ac:dyDescent="0.3">
      <c r="A87" s="62">
        <v>4</v>
      </c>
      <c r="B87" s="35" t="s">
        <v>9</v>
      </c>
      <c r="C87" s="91"/>
      <c r="D87" s="91">
        <f>D88</f>
        <v>1195</v>
      </c>
      <c r="E87" s="91">
        <f>E88</f>
        <v>1159</v>
      </c>
      <c r="F87" s="91">
        <f t="shared" ref="F87:G87" si="42">F88</f>
        <v>1159</v>
      </c>
      <c r="G87" s="91">
        <f t="shared" si="42"/>
        <v>1159</v>
      </c>
    </row>
    <row r="88" spans="1:8" ht="26.4" x14ac:dyDescent="0.3">
      <c r="A88" s="62">
        <v>42</v>
      </c>
      <c r="B88" s="35" t="s">
        <v>47</v>
      </c>
      <c r="C88" s="91"/>
      <c r="D88" s="91">
        <v>1195</v>
      </c>
      <c r="E88" s="91">
        <v>1159</v>
      </c>
      <c r="F88" s="91">
        <v>1159</v>
      </c>
      <c r="G88" s="91">
        <v>1159</v>
      </c>
    </row>
    <row r="89" spans="1:8" ht="26.4" x14ac:dyDescent="0.3">
      <c r="A89" s="61">
        <v>564</v>
      </c>
      <c r="B89" s="43" t="s">
        <v>67</v>
      </c>
      <c r="C89" s="90"/>
      <c r="D89" s="90">
        <f>D90+D93</f>
        <v>562350</v>
      </c>
      <c r="E89" s="90">
        <f>E90+E93</f>
        <v>352488</v>
      </c>
      <c r="F89" s="90">
        <f t="shared" ref="F89:G89" si="43">F90+F93</f>
        <v>352488</v>
      </c>
      <c r="G89" s="90">
        <f t="shared" si="43"/>
        <v>352488</v>
      </c>
    </row>
    <row r="90" spans="1:8" x14ac:dyDescent="0.3">
      <c r="A90" s="62">
        <v>3</v>
      </c>
      <c r="B90" s="35" t="s">
        <v>7</v>
      </c>
      <c r="C90" s="91"/>
      <c r="D90" s="91">
        <f>D91+D92</f>
        <v>559563</v>
      </c>
      <c r="E90" s="91">
        <f>E91+E92</f>
        <v>349701</v>
      </c>
      <c r="F90" s="91">
        <f t="shared" ref="F90:G90" si="44">F91+F92</f>
        <v>349701</v>
      </c>
      <c r="G90" s="91">
        <f t="shared" si="44"/>
        <v>349701</v>
      </c>
    </row>
    <row r="91" spans="1:8" x14ac:dyDescent="0.3">
      <c r="A91" s="62">
        <v>31</v>
      </c>
      <c r="B91" s="35" t="s">
        <v>8</v>
      </c>
      <c r="C91" s="91"/>
      <c r="D91" s="91">
        <v>497829</v>
      </c>
      <c r="E91" s="91">
        <v>313526</v>
      </c>
      <c r="F91" s="91">
        <v>313526</v>
      </c>
      <c r="G91" s="91">
        <v>313526</v>
      </c>
    </row>
    <row r="92" spans="1:8" x14ac:dyDescent="0.3">
      <c r="A92" s="62">
        <v>32</v>
      </c>
      <c r="B92" s="35" t="s">
        <v>15</v>
      </c>
      <c r="C92" s="91"/>
      <c r="D92" s="91">
        <v>61734</v>
      </c>
      <c r="E92" s="91">
        <v>36175</v>
      </c>
      <c r="F92" s="91">
        <v>36175</v>
      </c>
      <c r="G92" s="91">
        <v>36175</v>
      </c>
    </row>
    <row r="93" spans="1:8" x14ac:dyDescent="0.3">
      <c r="A93" s="62">
        <v>4</v>
      </c>
      <c r="B93" s="35" t="s">
        <v>9</v>
      </c>
      <c r="C93" s="91"/>
      <c r="D93" s="91">
        <f>D94</f>
        <v>2787</v>
      </c>
      <c r="E93" s="91">
        <f>E94</f>
        <v>2787</v>
      </c>
      <c r="F93" s="91">
        <f t="shared" ref="F93:G93" si="45">F94</f>
        <v>2787</v>
      </c>
      <c r="G93" s="91">
        <f t="shared" si="45"/>
        <v>2787</v>
      </c>
    </row>
    <row r="94" spans="1:8" ht="26.4" x14ac:dyDescent="0.3">
      <c r="A94" s="62">
        <v>42</v>
      </c>
      <c r="B94" s="35" t="s">
        <v>47</v>
      </c>
      <c r="C94" s="91"/>
      <c r="D94" s="91">
        <v>2787</v>
      </c>
      <c r="E94" s="91">
        <v>2787</v>
      </c>
      <c r="F94" s="91">
        <v>2787</v>
      </c>
      <c r="G94" s="91">
        <v>2787</v>
      </c>
    </row>
  </sheetData>
  <mergeCells count="2">
    <mergeCell ref="A4:B4"/>
    <mergeCell ref="A2:G2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SAŽETAK</vt:lpstr>
      <vt:lpstr> Račun prihoda i rashoda-ekonom</vt:lpstr>
      <vt:lpstr> Račun prihoda i rashoda-izvori</vt:lpstr>
      <vt:lpstr> Račun rashoda-funkcija</vt:lpstr>
      <vt:lpstr>POSEBNI DIO</vt:lpstr>
      <vt:lpstr>' Račun prihoda i rashoda-ekonom'!Print_Area</vt:lpstr>
      <vt:lpstr>' Račun prihoda i rashoda-izvori'!Print_Area</vt:lpstr>
      <vt:lpstr>' Račun rashoda-funkcija'!Print_Area</vt:lpstr>
      <vt:lpstr>'POSEBNI DIO'!Print_Area</vt:lpstr>
      <vt:lpstr>SAŽETAK!Print_Area</vt:lpstr>
      <vt:lpstr>'POSEBNI DIO'!Print_Titles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Gordana Ivašković</cp:lastModifiedBy>
  <cp:lastPrinted>2025-10-15T11:15:05Z</cp:lastPrinted>
  <dcterms:created xsi:type="dcterms:W3CDTF">2022-08-12T12:51:27Z</dcterms:created>
  <dcterms:modified xsi:type="dcterms:W3CDTF">2025-12-19T11:29:38Z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